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azizi.mamat\Downloads\Kalkulator Cukai 2025\"/>
    </mc:Choice>
  </mc:AlternateContent>
  <xr:revisionPtr revIDLastSave="0" documentId="13_ncr:1_{5F473856-59B4-4529-88A5-53CFDFCAE097}" xr6:coauthVersionLast="36" xr6:coauthVersionMax="47" xr10:uidLastSave="{00000000-0000-0000-0000-000000000000}"/>
  <workbookProtection workbookAlgorithmName="SHA-512" workbookHashValue="CwOIPuEhQ+7vmuJFuvLYhY6bdQBtDnXJTY5JrCL20S7dMevQWPfl+sKw/69pxuG+eGxqY03IM8HVUMJ/nyjT5g==" workbookSaltValue="UPnuDiJEjwhohmU30pRQDw==" workbookSpinCount="100000" lockStructure="1"/>
  <bookViews>
    <workbookView xWindow="0" yWindow="0" windowWidth="23040" windowHeight="8940" xr2:uid="{2AB4E6C8-5BBF-44C8-A47C-F42EE3139597}"/>
  </bookViews>
  <sheets>
    <sheet name="Kalkulator Cukai " sheetId="1" r:id="rId1"/>
    <sheet name="Kalkulator Anak" sheetId="2" r:id="rId2"/>
    <sheet name="Kalkulator Insurans Nyawa KWSP" sheetId="3" r:id="rId3"/>
    <sheet name="Faedah Pinjaman Perumahan"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4" l="1"/>
  <c r="I76" i="1" s="1"/>
  <c r="L14" i="1" l="1"/>
  <c r="J16" i="2"/>
  <c r="T10" i="2"/>
  <c r="J8" i="2"/>
  <c r="T16" i="2" l="1"/>
  <c r="J15" i="2"/>
  <c r="J10" i="2"/>
  <c r="J11" i="2"/>
  <c r="M7" i="3"/>
  <c r="I75" i="1" s="1"/>
  <c r="L16" i="1"/>
  <c r="J12" i="2" l="1"/>
  <c r="T15" i="2"/>
  <c r="T11" i="2"/>
  <c r="T8" i="2"/>
  <c r="T12" i="2" s="1"/>
  <c r="T17" i="2" l="1"/>
  <c r="L21" i="1"/>
  <c r="L23" i="1" s="1"/>
  <c r="L26" i="1" s="1"/>
  <c r="L28" i="1" s="1"/>
  <c r="L30" i="1" s="1"/>
  <c r="J17" i="2"/>
  <c r="T19" i="2" l="1"/>
  <c r="J19" i="2"/>
  <c r="J21" i="2" l="1"/>
  <c r="I74" i="1" l="1"/>
  <c r="J81" i="1" s="1"/>
  <c r="L82" i="1" s="1"/>
  <c r="L92" i="1" l="1"/>
  <c r="L93" i="1" s="1"/>
  <c r="L86" i="1"/>
  <c r="N87" i="1"/>
  <c r="I86" i="1"/>
  <c r="I87" i="1" s="1"/>
  <c r="L87" i="1" l="1"/>
  <c r="L88" i="1" s="1"/>
  <c r="L95" i="1" s="1"/>
  <c r="L101" i="1" s="1"/>
  <c r="L105" i="1" s="1"/>
</calcChain>
</file>

<file path=xl/sharedStrings.xml><?xml version="1.0" encoding="utf-8"?>
<sst xmlns="http://schemas.openxmlformats.org/spreadsheetml/2006/main" count="295" uniqueCount="220">
  <si>
    <t>:</t>
  </si>
  <si>
    <t>A1</t>
  </si>
  <si>
    <t>A2</t>
  </si>
  <si>
    <t>PENDAPATAN BERKANUN / JUMLAH PENDAPATAN</t>
  </si>
  <si>
    <t>A3</t>
  </si>
  <si>
    <t>A4</t>
  </si>
  <si>
    <t>A5</t>
  </si>
  <si>
    <t>JUMLAH</t>
  </si>
  <si>
    <t>A6</t>
  </si>
  <si>
    <t>A7</t>
  </si>
  <si>
    <t>A8</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</si>
  <si>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</si>
  <si>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</si>
  <si>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</si>
  <si>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</si>
  <si>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</si>
  <si>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</si>
  <si>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</si>
  <si>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</si>
  <si>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</si>
  <si>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</si>
  <si>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</si>
  <si>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</si>
  <si>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</si>
  <si>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</si>
  <si>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</si>
  <si>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</si>
  <si>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</si>
  <si>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</si>
  <si>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</si>
  <si>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</si>
  <si>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</si>
  <si>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</si>
  <si>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</si>
  <si>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A18</t>
  </si>
  <si>
    <t>JUMLAH PENDAPATAN YANG DISATUKAN ( A16 + A17 )</t>
  </si>
  <si>
    <t>PELEPASAN</t>
  </si>
  <si>
    <t>Individu dan saudara tanggungan</t>
  </si>
  <si>
    <t>(Terhad 1,000)</t>
  </si>
  <si>
    <t>Individu kurang upaya</t>
  </si>
  <si>
    <t>(Terhad 6,000)</t>
  </si>
  <si>
    <t>(Terhad 3,000)</t>
  </si>
  <si>
    <t>B1</t>
  </si>
  <si>
    <t>B3</t>
  </si>
  <si>
    <t>B4</t>
  </si>
  <si>
    <t>B5</t>
  </si>
  <si>
    <t>B6</t>
  </si>
  <si>
    <t>B7</t>
  </si>
  <si>
    <t>B9</t>
  </si>
  <si>
    <t>B10</t>
  </si>
  <si>
    <t>B11</t>
  </si>
  <si>
    <t>B12</t>
  </si>
  <si>
    <t>B13</t>
  </si>
  <si>
    <t>Suami / Isteri / Bayaran Alimoni kepada bekas isteri</t>
  </si>
  <si>
    <t>(Terhad 4,000)</t>
  </si>
  <si>
    <t>B14</t>
  </si>
  <si>
    <t>Suami / Isteri yang kurang upaya</t>
  </si>
  <si>
    <t>Anak</t>
  </si>
  <si>
    <t>KALKULATOR PELEPASAN ANAK</t>
  </si>
  <si>
    <t>Status, Umur dan Peringkat pembelajaran anak</t>
  </si>
  <si>
    <t>Bilangan Anak</t>
  </si>
  <si>
    <t>Amaun Pelepasan</t>
  </si>
  <si>
    <t>KELAYAKAN TUNTUTAN 100%</t>
  </si>
  <si>
    <t xml:space="preserve">KALKULATOR ANAK </t>
  </si>
  <si>
    <t>KELAYAKAN TUNTUTAN 50%</t>
  </si>
  <si>
    <t>Berumur dibawah 18 tahun</t>
  </si>
  <si>
    <t>Berumur lebih 18 tahun &amp; belajar peringkat</t>
  </si>
  <si>
    <t>-</t>
  </si>
  <si>
    <t>A-Level, sijil, matrikulasi, persediaan atau pra-ijazah</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</si>
  <si>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</si>
  <si>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</si>
  <si>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</si>
  <si>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</si>
  <si>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</si>
  <si>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</si>
  <si>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</si>
  <si>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</si>
  <si>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</si>
  <si>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</si>
  <si>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</si>
  <si>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</si>
  <si>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</si>
  <si>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</si>
  <si>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</si>
  <si>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JUMLAH BESAR PELEPASAN</t>
  </si>
  <si>
    <t xml:space="preserve">PENGIRAAN CUKAI </t>
  </si>
  <si>
    <t>C1</t>
  </si>
  <si>
    <t>C2</t>
  </si>
  <si>
    <t>Cukai ke atas yang pertama</t>
  </si>
  <si>
    <t>Cukai ke atas baki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</si>
  <si>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</si>
  <si>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</si>
  <si>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</si>
  <si>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</si>
  <si>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</si>
  <si>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</si>
  <si>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</si>
  <si>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</si>
  <si>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</si>
  <si>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</si>
  <si>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</si>
  <si>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</si>
  <si>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</si>
  <si>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</si>
  <si>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</si>
  <si>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</si>
  <si>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</si>
  <si>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</si>
  <si>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</si>
  <si>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</si>
  <si>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</si>
  <si>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7,000)</t>
  </si>
  <si>
    <t>(Terhad 2,500)</t>
  </si>
  <si>
    <t xml:space="preserve">Tabungan bersih dalam Skim Simpanan Pendidikan Nasional </t>
  </si>
  <si>
    <t>B15</t>
  </si>
  <si>
    <t>(Terhad 8,000)</t>
  </si>
  <si>
    <t>B20</t>
  </si>
  <si>
    <t>B2</t>
  </si>
  <si>
    <t>(Terhad 350)</t>
  </si>
  <si>
    <t>(Terhad 10,000)</t>
  </si>
  <si>
    <t>B8</t>
  </si>
  <si>
    <t>B21</t>
  </si>
  <si>
    <t>B22</t>
  </si>
  <si>
    <t>INSURANS NYAWA DAN KWSP</t>
  </si>
  <si>
    <t>(a)</t>
  </si>
  <si>
    <t>Kategori penjawat awam berpencen</t>
  </si>
  <si>
    <t xml:space="preserve">Insuran nyawa dan KWSP </t>
  </si>
  <si>
    <t>%</t>
  </si>
  <si>
    <t>- Premium insurans nyawa / Caruman KWSP (Sukarela)</t>
  </si>
  <si>
    <r>
      <rPr>
        <b/>
        <sz val="11"/>
        <color theme="1"/>
        <rFont val="Arial Narrow"/>
        <family val="2"/>
      </rPr>
      <t>TOLAK :</t>
    </r>
    <r>
      <rPr>
        <sz val="11"/>
        <color theme="1"/>
        <rFont val="Arial Narrow"/>
        <family val="2"/>
      </rPr>
      <t xml:space="preserve"> Derma /Hadiah /Sumbangan Yang Diluluskan </t>
    </r>
  </si>
  <si>
    <t xml:space="preserve">(i) Penilaian untuk tujuan diagnosis kurang upaya pembelajaran, </t>
  </si>
  <si>
    <t>(i) Pembelian peralatan sukan</t>
  </si>
  <si>
    <t>(ii) Bayaran sewa atau fi ke fasiliti sukan</t>
  </si>
  <si>
    <t>-Caruman kepada KWSP (Sukarela atau wajib) / Skim yang diluluskan</t>
  </si>
  <si>
    <t>Peralatan sokongan asas: kegunaan sendiri, suami/ isteri, anak atau ibu bapa yang kurang upaya</t>
  </si>
  <si>
    <t xml:space="preserve">(ii) Ujian pengesanan COVID-19 termasuk pembelian kit ujian kendiri </t>
  </si>
  <si>
    <t xml:space="preserve">(iii) Pemeriksaan kesihatan mental atau konsultasi </t>
  </si>
  <si>
    <t xml:space="preserve">Gaya hidup:  </t>
  </si>
  <si>
    <t>Gaya hidup - pelepasan tambahan:</t>
  </si>
  <si>
    <t>B23</t>
  </si>
  <si>
    <t>.00</t>
  </si>
  <si>
    <t>(ii) Program intervensi/ rawatan pemulihan kurang upaya pembelajaran</t>
  </si>
  <si>
    <t>0 - 5,000</t>
  </si>
  <si>
    <t>5,001 - 20,000</t>
  </si>
  <si>
    <t>20,001 - 35,000</t>
  </si>
  <si>
    <t>35,001 - 50,000</t>
  </si>
  <si>
    <t>50,001 - 70,000</t>
  </si>
  <si>
    <t>70,001 - 100,000</t>
  </si>
  <si>
    <t>100,001 - 400,000</t>
  </si>
  <si>
    <t>400,001 - 600,000</t>
  </si>
  <si>
    <t>600,001 - 2,000,000</t>
  </si>
  <si>
    <t>(i) Pembelian atau langganan buku/ majalah/ jurnal dan lain-lain</t>
  </si>
  <si>
    <t>(ii) Pembelian komputer, telefon pintar dan tablet</t>
  </si>
  <si>
    <t>Pelepasan      setiap anak (RM)</t>
  </si>
  <si>
    <t>Pelepasan setiap anak (RM)</t>
  </si>
  <si>
    <t>KALKULATOR CUKAI PENDAPATAN INDIVIDU PEMASTAUTIN</t>
  </si>
  <si>
    <t xml:space="preserve">(i) Pemeriksaan perubatan penuh </t>
  </si>
  <si>
    <r>
      <t xml:space="preserve">Perbelanjaan </t>
    </r>
    <r>
      <rPr>
        <i/>
        <sz val="11"/>
        <color theme="1"/>
        <rFont val="Arial Narrow"/>
        <family val="2"/>
      </rPr>
      <t>(terhad 1000):</t>
    </r>
    <r>
      <rPr>
        <sz val="11"/>
        <color theme="1"/>
        <rFont val="Arial Narrow"/>
        <family val="2"/>
      </rPr>
      <t xml:space="preserve"> atas diri sendiri, suami / isteri atau anak</t>
    </r>
  </si>
  <si>
    <t xml:space="preserve">(iii) Fi pendaftaran bagi menyertai pertandingan yang diluluskan </t>
  </si>
  <si>
    <t>JENIS TAKSIRAN</t>
  </si>
  <si>
    <t xml:space="preserve">NO. PENGENALAN </t>
  </si>
  <si>
    <t>NO. PENGENALAN CUKAI (T.I.N)</t>
  </si>
  <si>
    <t>NAMA</t>
  </si>
  <si>
    <t>PERTAMA</t>
  </si>
  <si>
    <t>BERIKUTNYA</t>
  </si>
  <si>
    <t>KADAR YANG BERIKUTNYA (%)</t>
  </si>
  <si>
    <t>BANJARAN
PENDAPATAN</t>
  </si>
  <si>
    <t>2,000,0001 seterusnya</t>
  </si>
  <si>
    <t>1 = Bersama atas nama suami</t>
  </si>
  <si>
    <t>2 = Bersama atas nama isteri</t>
  </si>
  <si>
    <t>3 = Berasingan</t>
  </si>
  <si>
    <t>4 = Diri sendiri, di mana suami/isteri tiada pendapatan atau tidak dikenakan cukai</t>
  </si>
  <si>
    <t>5 = Diri sendiri (Bujang/ janda/ duda/ balu/ si mati)</t>
  </si>
  <si>
    <t>JUMLAH PENDAPATAN YANG DIPINDAHKAN DARIPADA SUAMI / ISTERI *TAKSIRAN BERSAMA</t>
  </si>
  <si>
    <t>Yuran penghantaran anak berumur 6 tahun ke bawah ke taska / tadika berdaftar.</t>
  </si>
  <si>
    <t>Pendapatan berkanun faedah, diskaun, royalti, premium, pencen, anuiti, bayaran berkala lain, apa-apa perolehan atau keuntungan lain dan tambahan mengikut Per. 43 ( 1 ) ( c )</t>
  </si>
  <si>
    <t>§</t>
  </si>
  <si>
    <t>Pembelian peralatan penyusuan ibu untuk kegunaan diri sendiri bagi anak berumur dua (2) tahun dan ke bawah - dibenarkan sekali setiap 2 tahun taksiran</t>
  </si>
  <si>
    <t>KU 4/2024: Pencukaian Individu Bermastautin Bahagian I - Hadiah Atau Sumbangan Dan Potongan Yang Dibenarkan</t>
  </si>
  <si>
    <t>KU 5/2022: Pencukaian Individu Bermastautin Bahagian II - Pengiraan Jumlah Pendapatan dan Pendapatan Yang Boleh Dikenakan Cukai</t>
  </si>
  <si>
    <t>KU 3/2023: Pencukaian Individu Bermastautin Bahagian III - Pengiraan Cukai Dan Cukai Kena Bayar</t>
  </si>
  <si>
    <t>PAUTAN PANTAS UNTUK RUJUKAN:</t>
  </si>
  <si>
    <t>CUKAI YANG PERTAMA 
(RM)</t>
  </si>
  <si>
    <t>Perbelanjaan perubatan: atas diri sendiri, suami / isteri atau anak</t>
  </si>
  <si>
    <t xml:space="preserve">(i) Penyakit serius </t>
  </si>
  <si>
    <r>
      <t xml:space="preserve">(ii) Rawatan kesuburan </t>
    </r>
    <r>
      <rPr>
        <i/>
        <sz val="11"/>
        <color theme="1"/>
        <rFont val="Arial Narrow"/>
        <family val="2"/>
      </rPr>
      <t>(terhad 1000)</t>
    </r>
  </si>
  <si>
    <r>
      <t xml:space="preserve">(iii) Pemvaksinan </t>
    </r>
    <r>
      <rPr>
        <i/>
        <sz val="11"/>
        <color theme="1"/>
        <rFont val="Arial Narrow"/>
        <family val="2"/>
      </rPr>
      <t>(terhad 1000)</t>
    </r>
  </si>
  <si>
    <t>Perbelanjaan rawatan perubatan, rawatan pergigian, keperluan khas, bayaran penjaga untuk ibu bapa dan pemeriksaan perubatan penuh</t>
  </si>
  <si>
    <t>(iii) Bayaran bil bulanan langganan Internet (nama sendiri)</t>
  </si>
  <si>
    <t>(iv) Yuran kursus peningkatan kemahiran/ kemajuan diri</t>
  </si>
  <si>
    <t>Diploma/ Ijazah keatas dalam Malaysia</t>
  </si>
  <si>
    <t>Diploma/ Ijazah ke atas dalam Malaysia</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</si>
  <si>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</si>
  <si>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(iii) Kursus peningkatan kemahiran/ kemajuan diri (Terhad 2000)</t>
  </si>
  <si>
    <t>(i) Selain sarjana atau doktor falsafah – Undang-undang, perakaunan, kewangan Islam, teknikal, vokasional, industri, saintifik atau teknologi</t>
  </si>
  <si>
    <t xml:space="preserve">Yuran pengajian (sendiri) </t>
  </si>
  <si>
    <t>(ii) Peringkat sarjana atau doktor falsafah - semua bidang</t>
  </si>
  <si>
    <r>
      <t xml:space="preserve">(iv) Pemeriksaan dan rawatan gigi </t>
    </r>
    <r>
      <rPr>
        <i/>
        <sz val="11"/>
        <color theme="1"/>
        <rFont val="Arial Narrow"/>
        <family val="2"/>
      </rPr>
      <t>(terhad 1000)</t>
    </r>
  </si>
  <si>
    <t>(iv) Fi keahlian gimnasium/ latihan sukan</t>
  </si>
  <si>
    <t>TAHUN TAKSIRAN 2025</t>
  </si>
  <si>
    <t>Perbelanjaan ke atas anak bawah 18 (Terhad 6,000) bagi:</t>
  </si>
  <si>
    <t>Perbelanjaan untuk Datuk/ Nenek</t>
  </si>
  <si>
    <t>(i) Rawatan perubatan di klinik dan hospital</t>
  </si>
  <si>
    <t>(ii) Rawatan dan penjagaan di rumah, pusat penjagaan harian dan pusat jagaan kediaman</t>
  </si>
  <si>
    <t>(iii) Rawatan pergigian tidak termasuk rawatan pergigian kosmetik</t>
  </si>
  <si>
    <t>(iv) Pemeriksaan perubatan penuh dan pemvaksinan (Terhad (RM 1,000)</t>
  </si>
  <si>
    <t>Belanja pemasangan, sewaan, pembelian termasuk sewa-beli peralatan/ langganan penggunaan kemudahan pengecasan kenderaan elektrik / Mesin Kompos Sisa Makanan Domestik</t>
  </si>
  <si>
    <t>B24</t>
  </si>
  <si>
    <t xml:space="preserve">Pembayaran faedah pinjaman perumahan bagi pemilikan rumah pertama </t>
  </si>
  <si>
    <t>FAEDAH PINJAMAN PERUMAHAN BAGI PEMILIKAN RUMAH KALI PERTAMA</t>
  </si>
  <si>
    <t>Harga Rumah</t>
  </si>
  <si>
    <t>- Sehingga RM 500,000</t>
  </si>
  <si>
    <t>(atau)</t>
  </si>
  <si>
    <t>-Melebihi RM 500,000 hingga RM 750,000</t>
  </si>
  <si>
    <t>(Terhad 5,000)</t>
  </si>
  <si>
    <t>KADAR CUKAI TAHUN TAKSIRAN 2025</t>
  </si>
  <si>
    <t>Ansuran / Potongan Cukai Bulanan (PCB) yang telah dibayar untuk pendapatan tahun 2025</t>
  </si>
  <si>
    <t>NOTA - BAGI PERJANJIAN PERUMAHAN YANG DILAKUKAN PADA 1 JANUARI 2025 SEHINGGA 31 DISEMBER 2027</t>
  </si>
  <si>
    <t>B25</t>
  </si>
  <si>
    <t>PENDAPATAN BERCUKAI ( A18 - B24 )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</si>
</sst>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RM&quot;#,##0.00"/>
  </numFmts>
  <fonts count="19"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sz val="12"/>
      <color theme="1"/>
      <name val="Arial Narrow"/>
      <family val="2"/>
    </font>
    <font>
      <i/>
      <sz val="12"/>
      <color theme="1"/>
      <name val="Arial Narrow"/>
      <family val="2"/>
    </font>
    <font>
      <sz val="12"/>
      <color rgb="FFFF0000"/>
      <name val="Arial Narrow"/>
      <family val="2"/>
    </font>
    <font>
      <b/>
      <sz val="11"/>
      <name val="Arial Narrow"/>
      <family val="2"/>
    </font>
    <font>
      <u/>
      <sz val="11"/>
      <color theme="10"/>
      <name val="Arial Narrow"/>
      <family val="2"/>
    </font>
    <font>
      <sz val="11"/>
      <color theme="1"/>
      <name val="Wingdings"/>
      <charset val="2"/>
    </font>
  </fonts>
  <fills count="9">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indexed="64"/>
      </patternFill>
    </fill>
  </fills>
  <borders count="4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right style="thin">
        <color rgb="FFFFC000"/>
      </right>
      <top style="thin">
        <color rgb="FFFFC000"/>
      </top>
      <bottom/>
      <diagonal/>
    </border>
    <border>
      <left style="thin">
        <color rgb="FFFFC000"/>
      </left>
      <right/>
      <top/>
      <bottom style="thin">
        <color rgb="FFFFC000"/>
      </bottom>
      <diagonal/>
    </border>
    <border>
      <left/>
      <right style="medium">
        <color indexed="64"/>
      </right>
      <top/>
      <bottom/>
      <diagonal/>
    </border>
    <border>
      <left/>
      <right style="medium">
        <color indexed="64"/>
      </right>
      <top/>
      <bottom style="medium">
        <color indexed="64"/>
      </bottom>
      <diagonal/>
    </border>
    <border>
      <left/>
      <right/>
      <top style="thick">
        <color theme="0"/>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ck">
        <color theme="0"/>
      </left>
      <right style="thick">
        <color theme="0"/>
      </right>
      <top style="thick">
        <color theme="0"/>
      </top>
      <bottom/>
      <diagonal/>
    </border>
    <border>
      <left style="medium">
        <color theme="0"/>
      </left>
      <right style="thick">
        <color theme="0"/>
      </right>
      <top style="medium">
        <color theme="0"/>
      </top>
      <bottom style="thick">
        <color theme="0"/>
      </bottom>
      <diagonal/>
    </border>
    <border>
      <left style="thick">
        <color theme="0"/>
      </left>
      <right style="thick">
        <color theme="0"/>
      </right>
      <top style="medium">
        <color theme="0"/>
      </top>
      <bottom style="thick">
        <color theme="0"/>
      </bottom>
      <diagonal/>
    </border>
    <border>
      <left style="thick">
        <color theme="0"/>
      </left>
      <right style="medium">
        <color theme="0"/>
      </right>
      <top style="medium">
        <color theme="0"/>
      </top>
      <bottom style="thick">
        <color theme="0"/>
      </bottom>
      <diagonal/>
    </border>
    <border>
      <left style="medium">
        <color theme="0"/>
      </left>
      <right style="thick">
        <color theme="0"/>
      </right>
      <top style="thick">
        <color theme="0"/>
      </top>
      <bottom style="medium">
        <color theme="0"/>
      </bottom>
      <diagonal/>
    </border>
    <border>
      <left style="thick">
        <color theme="0"/>
      </left>
      <right style="thick">
        <color theme="0"/>
      </right>
      <top style="thick">
        <color theme="0"/>
      </top>
      <bottom style="medium">
        <color theme="0"/>
      </bottom>
      <diagonal/>
    </border>
    <border>
      <left style="thick">
        <color theme="0"/>
      </left>
      <right style="medium">
        <color theme="0"/>
      </right>
      <top style="thick">
        <color theme="0"/>
      </top>
      <bottom style="medium">
        <color theme="0"/>
      </bottom>
      <diagonal/>
    </border>
    <border>
      <left/>
      <right/>
      <top style="thin">
        <color theme="1"/>
      </top>
      <bottom style="double">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medium">
        <color theme="1"/>
      </right>
      <top/>
      <bottom/>
      <diagonal/>
    </border>
    <border>
      <left/>
      <right/>
      <top style="medium">
        <color theme="1"/>
      </top>
      <bottom/>
      <diagonal/>
    </border>
    <border>
      <left/>
      <right/>
      <top/>
      <bottom style="medium">
        <color theme="1"/>
      </bottom>
      <diagonal/>
    </border>
    <border>
      <left style="medium">
        <color theme="1"/>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bottom style="medium">
        <color theme="0"/>
      </bottom>
      <diagonal/>
    </border>
    <border>
      <left style="medium">
        <color theme="1"/>
      </left>
      <right/>
      <top/>
      <bottom style="thin">
        <color indexed="64"/>
      </bottom>
      <diagonal/>
    </border>
    <border>
      <left/>
      <right style="medium">
        <color theme="1"/>
      </right>
      <top/>
      <bottom style="thin">
        <color indexed="64"/>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176">
    <xf numFmtId="0" fontId="0" fillId="0" borderId="0" xfId="0"/>
    <xf numFmtId="0" fontId="0" fillId="0" borderId="0" xfId="0" applyAlignment="1">
      <alignment vertical="center"/>
    </xf>
    <xf numFmtId="0" fontId="13" fillId="0" borderId="0" xfId="0" applyFont="1"/>
    <xf numFmtId="0" fontId="13" fillId="0" borderId="0" xfId="0" quotePrefix="1" applyFont="1"/>
    <xf numFmtId="0" fontId="14" fillId="0" borderId="0" xfId="0" applyFont="1" applyAlignment="1">
      <alignment vertical="center"/>
    </xf>
    <xf numFmtId="3" fontId="13" fillId="0" borderId="0" xfId="0" applyNumberFormat="1" applyFont="1" applyAlignment="1">
      <alignment horizontal="center" vertical="center"/>
    </xf>
    <xf numFmtId="0" fontId="14" fillId="0" borderId="0" xfId="0" applyFont="1" applyAlignment="1">
      <alignment horizontal="left" vertical="center"/>
    </xf>
    <xf numFmtId="3" fontId="2" fillId="4" borderId="15" xfId="0" applyNumberFormat="1" applyFont="1" applyFill="1" applyBorder="1" applyAlignment="1" applyProtection="1">
      <alignment horizontal="right" vertical="center"/>
      <protection locked="0"/>
    </xf>
    <xf numFmtId="3" fontId="2" fillId="4" borderId="15" xfId="0" applyNumberFormat="1" applyFont="1" applyFill="1" applyBorder="1" applyAlignment="1" applyProtection="1">
      <alignment horizontal="right" vertical="center" wrapText="1"/>
      <protection locked="0"/>
    </xf>
    <xf numFmtId="3" fontId="2" fillId="4" borderId="20" xfId="0" applyNumberFormat="1" applyFont="1" applyFill="1" applyBorder="1" applyAlignment="1" applyProtection="1">
      <alignment horizontal="right" vertical="center"/>
      <protection locked="0"/>
    </xf>
    <xf numFmtId="0" fontId="2" fillId="4" borderId="15" xfId="0" applyFont="1" applyFill="1" applyBorder="1" applyAlignment="1" applyProtection="1">
      <alignment horizontal="right" vertical="center"/>
      <protection locked="0"/>
    </xf>
    <xf numFmtId="3" fontId="15" fillId="0" borderId="0" xfId="0" applyNumberFormat="1" applyFont="1" applyAlignment="1">
      <alignment horizontal="center" vertical="center"/>
    </xf>
    <xf numFmtId="3" fontId="13" fillId="4" borderId="15" xfId="0" applyNumberFormat="1" applyFont="1" applyFill="1" applyBorder="1" applyAlignment="1" applyProtection="1">
      <alignment horizontal="right" vertical="center"/>
      <protection locked="0"/>
    </xf>
    <xf numFmtId="3" fontId="13" fillId="0" borderId="27" xfId="0" applyNumberFormat="1" applyFont="1" applyBorder="1" applyAlignment="1">
      <alignment horizontal="right" vertical="center"/>
    </xf>
    <xf numFmtId="0" fontId="2" fillId="0" borderId="0" xfId="0" applyFont="1"/>
    <xf numFmtId="0" fontId="3" fillId="0" borderId="0" xfId="0" applyFont="1" applyAlignment="1">
      <alignment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3" fontId="2" fillId="0" borderId="0" xfId="0" applyNumberFormat="1" applyFont="1"/>
    <xf numFmtId="3" fontId="3" fillId="0" borderId="0" xfId="0" applyNumberFormat="1" applyFont="1"/>
    <xf numFmtId="3" fontId="2" fillId="0" borderId="0" xfId="0" applyNumberFormat="1" applyFont="1" applyAlignment="1">
      <alignment horizontal="right"/>
    </xf>
    <xf numFmtId="3" fontId="2" fillId="0" borderId="3" xfId="0" applyNumberFormat="1" applyFont="1" applyBorder="1" applyAlignment="1">
      <alignment horizontal="right" vertical="center" wrapText="1"/>
    </xf>
    <xf numFmtId="0" fontId="2" fillId="0" borderId="0" xfId="0" applyFont="1" applyAlignment="1">
      <alignment horizontal="center"/>
    </xf>
    <xf numFmtId="3" fontId="2" fillId="0" borderId="0" xfId="0" applyNumberFormat="1" applyFont="1" applyAlignment="1">
      <alignment horizontal="right" vertical="center" wrapText="1"/>
    </xf>
    <xf numFmtId="0" fontId="7" fillId="0" borderId="0" xfId="0" applyFont="1" applyAlignment="1">
      <alignment horizontal="center" vertical="center"/>
    </xf>
    <xf numFmtId="3" fontId="2" fillId="0" borderId="1" xfId="0" applyNumberFormat="1" applyFont="1" applyBorder="1" applyAlignment="1">
      <alignment horizontal="right" vertical="center" wrapText="1"/>
    </xf>
    <xf numFmtId="0" fontId="7" fillId="0" borderId="0" xfId="0" applyFont="1" applyAlignment="1">
      <alignment vertical="center"/>
    </xf>
    <xf numFmtId="3" fontId="2" fillId="0" borderId="3" xfId="0" applyNumberFormat="1" applyFont="1" applyBorder="1" applyAlignment="1">
      <alignment horizontal="right" wrapText="1"/>
    </xf>
    <xf numFmtId="3" fontId="2" fillId="0" borderId="2" xfId="0" applyNumberFormat="1" applyFont="1" applyBorder="1" applyAlignment="1">
      <alignment horizontal="right" vertical="center" wrapText="1"/>
    </xf>
    <xf numFmtId="3" fontId="2" fillId="0" borderId="2" xfId="0" applyNumberFormat="1" applyFont="1" applyBorder="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164" fontId="2" fillId="0" borderId="0" xfId="1" applyNumberFormat="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left" indent="1"/>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right"/>
    </xf>
    <xf numFmtId="49" fontId="3" fillId="0" borderId="0" xfId="0" applyNumberFormat="1" applyFont="1" applyAlignment="1">
      <alignment horizontal="left" vertical="center"/>
    </xf>
    <xf numFmtId="0" fontId="3" fillId="0" borderId="0" xfId="0" applyFont="1" applyAlignment="1">
      <alignment horizontal="left" vertical="center" indent="1"/>
    </xf>
    <xf numFmtId="49" fontId="3" fillId="0" borderId="0" xfId="0" applyNumberFormat="1" applyFont="1" applyAlignment="1">
      <alignment horizontal="left"/>
    </xf>
    <xf numFmtId="0" fontId="2" fillId="0" borderId="14" xfId="0" applyFont="1" applyBorder="1" applyAlignment="1">
      <alignment horizontal="center" vertical="center"/>
    </xf>
    <xf numFmtId="165" fontId="2" fillId="0" borderId="0" xfId="0" applyNumberFormat="1" applyFont="1" applyAlignment="1">
      <alignment horizontal="right" vertical="center"/>
    </xf>
    <xf numFmtId="3" fontId="3" fillId="0" borderId="15" xfId="0" applyNumberFormat="1" applyFont="1" applyBorder="1" applyAlignment="1">
      <alignment horizontal="right" vertical="center"/>
    </xf>
    <xf numFmtId="165" fontId="2"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horizontal="center" vertical="center" wrapText="1"/>
    </xf>
    <xf numFmtId="49" fontId="3" fillId="0" borderId="0" xfId="0" applyNumberFormat="1" applyFont="1" applyAlignment="1">
      <alignment horizontal="left" vertical="center" indent="1"/>
    </xf>
    <xf numFmtId="3" fontId="3" fillId="0" borderId="0" xfId="0" applyNumberFormat="1" applyFont="1" applyAlignment="1">
      <alignment horizontal="right" vertical="center"/>
    </xf>
    <xf numFmtId="0" fontId="6" fillId="0" borderId="0" xfId="0" applyFont="1" applyAlignment="1">
      <alignment horizontal="right"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3" fontId="2" fillId="7" borderId="15" xfId="0" applyNumberFormat="1" applyFont="1" applyFill="1" applyBorder="1" applyAlignment="1">
      <alignment horizontal="right" vertical="center"/>
    </xf>
    <xf numFmtId="3" fontId="3" fillId="0" borderId="2" xfId="0" applyNumberFormat="1" applyFont="1" applyBorder="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right"/>
    </xf>
    <xf numFmtId="3" fontId="2" fillId="0" borderId="2" xfId="0" applyNumberFormat="1" applyFont="1" applyBorder="1" applyAlignment="1">
      <alignment horizontal="right" vertical="center"/>
    </xf>
    <xf numFmtId="0" fontId="10" fillId="0" borderId="0" xfId="0" applyFont="1"/>
    <xf numFmtId="3" fontId="2" fillId="0" borderId="4" xfId="0" applyNumberFormat="1" applyFont="1" applyBorder="1" applyAlignment="1">
      <alignment horizontal="right" vertical="center"/>
    </xf>
    <xf numFmtId="0" fontId="2" fillId="0" borderId="4" xfId="0" applyFont="1" applyBorder="1" applyAlignment="1">
      <alignment vertical="center"/>
    </xf>
    <xf numFmtId="4" fontId="2" fillId="0" borderId="4" xfId="0" applyNumberFormat="1" applyFont="1" applyBorder="1" applyAlignment="1">
      <alignment vertical="center"/>
    </xf>
    <xf numFmtId="3" fontId="2" fillId="6" borderId="4" xfId="0" applyNumberFormat="1" applyFont="1" applyFill="1" applyBorder="1" applyAlignment="1">
      <alignment vertical="center"/>
    </xf>
    <xf numFmtId="4" fontId="2" fillId="6" borderId="4" xfId="0" applyNumberFormat="1" applyFont="1" applyFill="1" applyBorder="1" applyAlignment="1">
      <alignment vertical="center"/>
    </xf>
    <xf numFmtId="3" fontId="2" fillId="0" borderId="4" xfId="0" applyNumberFormat="1" applyFont="1" applyBorder="1" applyAlignment="1">
      <alignment vertical="center"/>
    </xf>
    <xf numFmtId="0" fontId="2" fillId="6" borderId="4" xfId="0" applyFont="1" applyFill="1" applyBorder="1" applyAlignment="1">
      <alignment vertical="center"/>
    </xf>
    <xf numFmtId="3" fontId="2" fillId="6" borderId="5" xfId="0" applyNumberFormat="1" applyFont="1" applyFill="1" applyBorder="1" applyAlignment="1">
      <alignment vertical="center"/>
    </xf>
    <xf numFmtId="0" fontId="2" fillId="6" borderId="5" xfId="0" applyFont="1" applyFill="1" applyBorder="1" applyAlignment="1">
      <alignment vertical="center"/>
    </xf>
    <xf numFmtId="3" fontId="2" fillId="6" borderId="12" xfId="0" applyNumberFormat="1" applyFont="1" applyFill="1" applyBorder="1" applyAlignment="1">
      <alignment vertical="center"/>
    </xf>
    <xf numFmtId="3" fontId="2" fillId="0" borderId="12" xfId="0" applyNumberFormat="1" applyFont="1" applyBorder="1" applyAlignment="1">
      <alignment vertical="center"/>
    </xf>
    <xf numFmtId="3" fontId="2" fillId="0" borderId="12" xfId="0" applyNumberFormat="1" applyFont="1" applyBorder="1" applyAlignment="1">
      <alignment horizontal="right" vertical="center"/>
    </xf>
    <xf numFmtId="3" fontId="2" fillId="6" borderId="13" xfId="0" applyNumberFormat="1" applyFont="1" applyFill="1" applyBorder="1" applyAlignment="1">
      <alignment horizontal="right" vertical="center" wrapText="1"/>
    </xf>
    <xf numFmtId="0" fontId="3" fillId="0" borderId="0" xfId="0" applyFont="1" applyAlignment="1">
      <alignment horizontal="left"/>
    </xf>
    <xf numFmtId="0" fontId="2" fillId="0" borderId="0" xfId="0" applyFont="1" applyAlignment="1">
      <alignment horizontal="left"/>
    </xf>
    <xf numFmtId="0" fontId="17" fillId="0" borderId="0" xfId="2" applyFont="1" applyBorder="1" applyAlignment="1" applyProtection="1">
      <alignment vertical="center"/>
    </xf>
    <xf numFmtId="164" fontId="2" fillId="0" borderId="0" xfId="1" applyNumberFormat="1" applyFont="1" applyAlignment="1" applyProtection="1">
      <alignment horizontal="left" vertical="center"/>
    </xf>
    <xf numFmtId="0" fontId="6" fillId="0" borderId="0" xfId="0" applyFont="1" applyAlignment="1">
      <alignment horizontal="right" vertical="center"/>
    </xf>
    <xf numFmtId="0" fontId="2" fillId="0" borderId="0" xfId="0" applyFont="1" applyAlignment="1">
      <alignment horizontal="center" vertical="center"/>
    </xf>
    <xf numFmtId="0" fontId="13" fillId="0" borderId="0" xfId="0" quotePrefix="1" applyFont="1" applyAlignment="1">
      <alignment horizontal="left"/>
    </xf>
    <xf numFmtId="0" fontId="5" fillId="0" borderId="0" xfId="0" applyFont="1" applyAlignment="1">
      <alignment horizontal="center" wrapText="1"/>
    </xf>
    <xf numFmtId="3" fontId="2" fillId="4" borderId="15" xfId="0" applyNumberFormat="1" applyFont="1" applyFill="1" applyBorder="1" applyAlignment="1" applyProtection="1">
      <alignment horizontal="right" vertical="center"/>
      <protection locked="0"/>
    </xf>
    <xf numFmtId="0" fontId="6"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4" borderId="15"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0" fontId="3" fillId="8"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0" borderId="0" xfId="0" applyFont="1" applyAlignment="1">
      <alignment horizontal="left" vertical="center" wrapText="1"/>
    </xf>
    <xf numFmtId="0" fontId="6" fillId="0" borderId="42" xfId="0" applyFont="1" applyBorder="1" applyAlignment="1">
      <alignment horizontal="center" vertical="center"/>
    </xf>
    <xf numFmtId="3" fontId="2" fillId="4" borderId="20" xfId="0" applyNumberFormat="1" applyFont="1" applyFill="1" applyBorder="1" applyAlignment="1" applyProtection="1">
      <alignment horizontal="center" vertical="center"/>
      <protection locked="0"/>
    </xf>
    <xf numFmtId="3" fontId="2" fillId="4" borderId="43" xfId="0" applyNumberFormat="1" applyFont="1" applyFill="1" applyBorder="1" applyAlignment="1" applyProtection="1">
      <alignment horizontal="center" vertical="center"/>
      <protection locked="0"/>
    </xf>
    <xf numFmtId="3" fontId="2" fillId="4" borderId="44"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horizontal="right" vertical="center" wrapText="1"/>
    </xf>
    <xf numFmtId="0" fontId="16" fillId="5" borderId="0" xfId="0" applyFont="1" applyFill="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6" fillId="3" borderId="0" xfId="0" applyFont="1" applyFill="1" applyAlignment="1">
      <alignment horizontal="center" vertical="center" wrapText="1"/>
    </xf>
    <xf numFmtId="0" fontId="3" fillId="3" borderId="19" xfId="0" applyFont="1" applyFill="1" applyBorder="1" applyAlignment="1">
      <alignment horizontal="center" vertical="center" wrapText="1"/>
    </xf>
    <xf numFmtId="0" fontId="17" fillId="0" borderId="0" xfId="2" applyFont="1" applyAlignment="1" applyProtection="1">
      <alignment horizontal="center" vertical="center" wrapText="1"/>
    </xf>
    <xf numFmtId="0" fontId="2" fillId="0" borderId="0" xfId="0" applyFont="1" applyAlignment="1">
      <alignment horizontal="center" vertical="center" wrapText="1"/>
    </xf>
    <xf numFmtId="0" fontId="17" fillId="0" borderId="35" xfId="2" applyFont="1" applyBorder="1" applyAlignment="1" applyProtection="1">
      <alignment horizontal="left" vertical="center" wrapText="1"/>
    </xf>
    <xf numFmtId="0" fontId="17" fillId="0" borderId="12" xfId="2" applyFont="1" applyBorder="1" applyAlignment="1" applyProtection="1">
      <alignment horizontal="left" vertical="center" wrapText="1"/>
    </xf>
    <xf numFmtId="0" fontId="17" fillId="6" borderId="35" xfId="2" applyFont="1" applyFill="1" applyBorder="1" applyAlignment="1" applyProtection="1">
      <alignment horizontal="left" vertical="center" wrapText="1"/>
    </xf>
    <xf numFmtId="0" fontId="17" fillId="6" borderId="12" xfId="2" applyFont="1" applyFill="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41" xfId="2" applyFont="1" applyBorder="1" applyAlignment="1" applyProtection="1">
      <alignment horizontal="left" vertical="center" wrapText="1"/>
    </xf>
    <xf numFmtId="0" fontId="17" fillId="0" borderId="13" xfId="2" applyFont="1" applyBorder="1" applyAlignment="1" applyProtection="1">
      <alignment horizontal="left" vertical="center" wrapText="1"/>
    </xf>
    <xf numFmtId="3" fontId="2" fillId="6" borderId="31" xfId="0" applyNumberFormat="1" applyFont="1" applyFill="1" applyBorder="1" applyAlignment="1">
      <alignment horizontal="center" vertical="center"/>
    </xf>
    <xf numFmtId="3" fontId="2" fillId="6" borderId="37" xfId="0" applyNumberFormat="1" applyFont="1" applyFill="1" applyBorder="1" applyAlignment="1">
      <alignment horizontal="center" vertical="center"/>
    </xf>
    <xf numFmtId="3" fontId="2" fillId="6" borderId="32" xfId="0" applyNumberFormat="1" applyFont="1" applyFill="1" applyBorder="1" applyAlignment="1">
      <alignment horizontal="center" vertical="center"/>
    </xf>
    <xf numFmtId="0" fontId="18" fillId="0" borderId="39" xfId="0" applyFont="1" applyBorder="1" applyAlignment="1">
      <alignment horizontal="center" vertical="center"/>
    </xf>
    <xf numFmtId="0" fontId="18" fillId="6" borderId="39" xfId="0" applyFont="1" applyFill="1" applyBorder="1" applyAlignment="1">
      <alignment horizontal="center" vertical="center"/>
    </xf>
    <xf numFmtId="0" fontId="18" fillId="0" borderId="40"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7"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3" fontId="2" fillId="6" borderId="38" xfId="0" applyNumberFormat="1" applyFont="1" applyFill="1" applyBorder="1" applyAlignment="1">
      <alignment horizontal="center" vertical="center"/>
    </xf>
    <xf numFmtId="3" fontId="2" fillId="6" borderId="0" xfId="0" applyNumberFormat="1" applyFont="1" applyFill="1" applyAlignment="1">
      <alignment horizontal="center" vertical="center"/>
    </xf>
    <xf numFmtId="3" fontId="2" fillId="6" borderId="35" xfId="0" applyNumberFormat="1" applyFont="1" applyFill="1" applyBorder="1" applyAlignment="1">
      <alignment horizontal="center" vertical="center"/>
    </xf>
    <xf numFmtId="3" fontId="2" fillId="0" borderId="38"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35" xfId="0" applyNumberFormat="1" applyFont="1" applyBorder="1" applyAlignment="1">
      <alignment horizontal="center" vertical="center"/>
    </xf>
    <xf numFmtId="3" fontId="2" fillId="0" borderId="29"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30" xfId="0" applyNumberFormat="1" applyFont="1" applyBorder="1" applyAlignment="1">
      <alignment horizontal="center" vertical="center"/>
    </xf>
    <xf numFmtId="0" fontId="11" fillId="0" borderId="0" xfId="0" applyFont="1" applyAlignment="1">
      <alignment horizontal="center" vertical="center" wrapText="1"/>
    </xf>
    <xf numFmtId="0" fontId="3" fillId="3" borderId="1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0" xfId="0" applyFont="1" applyAlignment="1">
      <alignment horizontal="center" vertical="center" wrapText="1"/>
    </xf>
    <xf numFmtId="0" fontId="2" fillId="7" borderId="15" xfId="0" applyFont="1" applyFill="1" applyBorder="1" applyAlignment="1">
      <alignment horizontal="center" wrapText="1"/>
    </xf>
    <xf numFmtId="0" fontId="2" fillId="2" borderId="15"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0" borderId="0" xfId="0" applyFont="1" applyAlignment="1">
      <alignment horizontal="center" vertical="center"/>
    </xf>
    <xf numFmtId="0" fontId="2" fillId="3" borderId="15" xfId="0" applyFont="1" applyFill="1" applyBorder="1" applyAlignment="1">
      <alignment horizontal="center" vertical="center" wrapText="1"/>
    </xf>
    <xf numFmtId="0" fontId="9" fillId="0" borderId="0" xfId="2" applyAlignment="1" applyProtection="1">
      <alignment horizontal="center" vertical="center"/>
    </xf>
    <xf numFmtId="0" fontId="3" fillId="0" borderId="0" xfId="0" applyFont="1" applyAlignment="1">
      <alignment horizontal="center" wrapText="1"/>
    </xf>
    <xf numFmtId="0" fontId="13" fillId="3" borderId="21" xfId="0" applyFont="1" applyFill="1" applyBorder="1" applyAlignment="1">
      <alignment horizontal="center" vertical="center"/>
    </xf>
    <xf numFmtId="0" fontId="13" fillId="3" borderId="24"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3" fontId="13" fillId="0" borderId="0" xfId="0" applyNumberFormat="1" applyFont="1" applyAlignment="1">
      <alignment horizontal="right" vertical="center"/>
    </xf>
    <xf numFmtId="0" fontId="11" fillId="0" borderId="45"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Kalkulator Insurans Nyawa KWSP'!A1"/><Relationship Id="rId1" Type="http://schemas.openxmlformats.org/officeDocument/2006/relationships/hyperlink" Target="#'Kalkulator Anak'!A1"/><Relationship Id="rId4" Type="http://schemas.openxmlformats.org/officeDocument/2006/relationships/hyperlink" Target="#'Faedah Pinjaman Perumahan'!A1"/></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4.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9</xdr:col>
      <xdr:colOff>249766</xdr:colOff>
      <xdr:row>72</xdr:row>
      <xdr:rowOff>244688</xdr:rowOff>
    </xdr:from>
    <xdr:to>
      <xdr:col>13</xdr:col>
      <xdr:colOff>118534</xdr:colOff>
      <xdr:row>73</xdr:row>
      <xdr:rowOff>220134</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B085F00C-1A0D-407F-A55D-D60B9AFF5FBC}"/>
            </a:ext>
          </a:extLst>
        </xdr:cNvPr>
        <xdr:cNvSpPr/>
      </xdr:nvSpPr>
      <xdr:spPr>
        <a:xfrm>
          <a:off x="7234766" y="16797021"/>
          <a:ext cx="2628901" cy="229446"/>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9</xdr:col>
      <xdr:colOff>250613</xdr:colOff>
      <xdr:row>74</xdr:row>
      <xdr:rowOff>19473</xdr:rowOff>
    </xdr:from>
    <xdr:to>
      <xdr:col>13</xdr:col>
      <xdr:colOff>118534</xdr:colOff>
      <xdr:row>75</xdr:row>
      <xdr:rowOff>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36E49C5C-F0CA-4FD7-8027-63062EA1D02C}"/>
            </a:ext>
          </a:extLst>
        </xdr:cNvPr>
        <xdr:cNvSpPr/>
      </xdr:nvSpPr>
      <xdr:spPr>
        <a:xfrm>
          <a:off x="7235613" y="17079806"/>
          <a:ext cx="2628054" cy="234527"/>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a:t>
          </a:r>
          <a:r>
            <a:rPr lang="en-MY" sz="1100" b="1" baseline="0">
              <a:solidFill>
                <a:schemeClr val="tx1"/>
              </a:solidFill>
              <a:latin typeface="Arial Narrow" panose="020B0606020202030204" pitchFamily="34" charset="0"/>
            </a:rPr>
            <a:t> INSURANS NYAWA &amp; KWSP</a:t>
          </a:r>
          <a:endParaRPr lang="en-MY" sz="900" b="1">
            <a:solidFill>
              <a:schemeClr val="tx1"/>
            </a:solidFill>
            <a:latin typeface="Arial Narrow" panose="020B0606020202030204" pitchFamily="34" charset="0"/>
          </a:endParaRPr>
        </a:p>
      </xdr:txBody>
    </xdr:sp>
    <xdr:clientData/>
  </xdr:twoCellAnchor>
  <xdr:twoCellAnchor>
    <xdr:from>
      <xdr:col>6</xdr:col>
      <xdr:colOff>756908</xdr:colOff>
      <xdr:row>41</xdr:row>
      <xdr:rowOff>75507</xdr:rowOff>
    </xdr:from>
    <xdr:to>
      <xdr:col>7</xdr:col>
      <xdr:colOff>9997</xdr:colOff>
      <xdr:row>57</xdr:row>
      <xdr:rowOff>228600</xdr:rowOff>
    </xdr:to>
    <xdr:sp macro="" textlink="">
      <xdr:nvSpPr>
        <xdr:cNvPr id="6" name="Right Brace 5">
          <a:extLst>
            <a:ext uri="{FF2B5EF4-FFF2-40B4-BE49-F238E27FC236}">
              <a16:creationId xmlns:a16="http://schemas.microsoft.com/office/drawing/2014/main" id="{EA0235BE-A853-4A6D-9346-F5C822D5A159}"/>
            </a:ext>
          </a:extLst>
        </xdr:cNvPr>
        <xdr:cNvSpPr/>
      </xdr:nvSpPr>
      <xdr:spPr>
        <a:xfrm>
          <a:off x="4727775" y="10320174"/>
          <a:ext cx="201355" cy="26930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778932</xdr:colOff>
      <xdr:row>58</xdr:row>
      <xdr:rowOff>42334</xdr:rowOff>
    </xdr:from>
    <xdr:to>
      <xdr:col>6</xdr:col>
      <xdr:colOff>942098</xdr:colOff>
      <xdr:row>62</xdr:row>
      <xdr:rowOff>186268</xdr:rowOff>
    </xdr:to>
    <xdr:sp macro="" textlink="">
      <xdr:nvSpPr>
        <xdr:cNvPr id="8" name="Right Brace 7">
          <a:extLst>
            <a:ext uri="{FF2B5EF4-FFF2-40B4-BE49-F238E27FC236}">
              <a16:creationId xmlns:a16="http://schemas.microsoft.com/office/drawing/2014/main" id="{53A53857-665F-47CC-ACFE-92957459C5A2}"/>
            </a:ext>
          </a:extLst>
        </xdr:cNvPr>
        <xdr:cNvSpPr/>
      </xdr:nvSpPr>
      <xdr:spPr>
        <a:xfrm>
          <a:off x="4749799" y="13335001"/>
          <a:ext cx="163166" cy="11599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772997</xdr:colOff>
      <xdr:row>63</xdr:row>
      <xdr:rowOff>27018</xdr:rowOff>
    </xdr:from>
    <xdr:to>
      <xdr:col>6</xdr:col>
      <xdr:colOff>940635</xdr:colOff>
      <xdr:row>67</xdr:row>
      <xdr:rowOff>160868</xdr:rowOff>
    </xdr:to>
    <xdr:sp macro="" textlink="">
      <xdr:nvSpPr>
        <xdr:cNvPr id="9" name="Right Brace 8">
          <a:extLst>
            <a:ext uri="{FF2B5EF4-FFF2-40B4-BE49-F238E27FC236}">
              <a16:creationId xmlns:a16="http://schemas.microsoft.com/office/drawing/2014/main" id="{D6274F03-207B-4FB7-B9C4-EC876FD102C5}"/>
            </a:ext>
          </a:extLst>
        </xdr:cNvPr>
        <xdr:cNvSpPr/>
      </xdr:nvSpPr>
      <xdr:spPr>
        <a:xfrm>
          <a:off x="4743864" y="13463618"/>
          <a:ext cx="167638" cy="895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753534</xdr:colOff>
      <xdr:row>37</xdr:row>
      <xdr:rowOff>84667</xdr:rowOff>
    </xdr:from>
    <xdr:to>
      <xdr:col>7</xdr:col>
      <xdr:colOff>33636</xdr:colOff>
      <xdr:row>40</xdr:row>
      <xdr:rowOff>194731</xdr:rowOff>
    </xdr:to>
    <xdr:sp macro="" textlink="">
      <xdr:nvSpPr>
        <xdr:cNvPr id="3" name="Right Brace 2">
          <a:extLst>
            <a:ext uri="{FF2B5EF4-FFF2-40B4-BE49-F238E27FC236}">
              <a16:creationId xmlns:a16="http://schemas.microsoft.com/office/drawing/2014/main" id="{112E1A57-B0D9-41EA-8A1D-7D8CA751A005}"/>
            </a:ext>
          </a:extLst>
        </xdr:cNvPr>
        <xdr:cNvSpPr/>
      </xdr:nvSpPr>
      <xdr:spPr>
        <a:xfrm>
          <a:off x="4724401" y="9203267"/>
          <a:ext cx="228368" cy="98213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0</xdr:col>
      <xdr:colOff>296334</xdr:colOff>
      <xdr:row>4</xdr:row>
      <xdr:rowOff>177802</xdr:rowOff>
    </xdr:from>
    <xdr:to>
      <xdr:col>2</xdr:col>
      <xdr:colOff>965200</xdr:colOff>
      <xdr:row>7</xdr:row>
      <xdr:rowOff>93133</xdr:rowOff>
    </xdr:to>
    <xdr:sp macro="" textlink="">
      <xdr:nvSpPr>
        <xdr:cNvPr id="10" name="Freeform 19">
          <a:extLst>
            <a:ext uri="{FF2B5EF4-FFF2-40B4-BE49-F238E27FC236}">
              <a16:creationId xmlns:a16="http://schemas.microsoft.com/office/drawing/2014/main" id="{BB0EABBD-3073-4E66-9A08-3922A5E7B97B}"/>
            </a:ext>
          </a:extLst>
        </xdr:cNvPr>
        <xdr:cNvSpPr/>
      </xdr:nvSpPr>
      <xdr:spPr>
        <a:xfrm>
          <a:off x="296334" y="1126069"/>
          <a:ext cx="1464733" cy="677331"/>
        </a:xfrm>
        <a:custGeom>
          <a:avLst/>
          <a:gdLst/>
          <a:ahLst/>
          <a:cxnLst/>
          <a:rect l="l" t="t" r="r" b="b"/>
          <a:pathLst>
            <a:path w="2960452" h="1206685">
              <a:moveTo>
                <a:pt x="0" y="0"/>
              </a:moveTo>
              <a:lnTo>
                <a:pt x="2960452" y="0"/>
              </a:lnTo>
              <a:lnTo>
                <a:pt x="2960452" y="1206684"/>
              </a:lnTo>
              <a:lnTo>
                <a:pt x="0" y="1206684"/>
              </a:lnTo>
              <a:lnTo>
                <a:pt x="0" y="0"/>
              </a:lnTo>
              <a:close/>
            </a:path>
          </a:pathLst>
        </a:custGeom>
        <a:blipFill>
          <a:blip xmlns:r="http://schemas.openxmlformats.org/officeDocument/2006/relationships" r:embed="rId3"/>
          <a:stretch>
            <a:fillRect/>
          </a:stretch>
        </a:blipFill>
      </xdr:spPr>
      <xdr:txBody>
        <a:bodyPr wrap="square"/>
        <a:lstStyle/>
        <a:p>
          <a:endParaRPr lang="en-MY"/>
        </a:p>
      </xdr:txBody>
    </xdr:sp>
    <xdr:clientData/>
  </xdr:twoCellAnchor>
  <xdr:twoCellAnchor>
    <xdr:from>
      <xdr:col>9</xdr:col>
      <xdr:colOff>254000</xdr:colOff>
      <xdr:row>75</xdr:row>
      <xdr:rowOff>33868</xdr:rowOff>
    </xdr:from>
    <xdr:to>
      <xdr:col>13</xdr:col>
      <xdr:colOff>127000</xdr:colOff>
      <xdr:row>75</xdr:row>
      <xdr:rowOff>262467</xdr:rowOff>
    </xdr:to>
    <xdr:sp macro="" textlink="">
      <xdr:nvSpPr>
        <xdr:cNvPr id="2" name="Rectangle: Rounded Corners 1">
          <a:hlinkClick xmlns:r="http://schemas.openxmlformats.org/officeDocument/2006/relationships" r:id="rId4"/>
          <a:extLst>
            <a:ext uri="{FF2B5EF4-FFF2-40B4-BE49-F238E27FC236}">
              <a16:creationId xmlns:a16="http://schemas.microsoft.com/office/drawing/2014/main" id="{E169C439-9B14-4C80-BF59-AB606F5FDC62}"/>
            </a:ext>
          </a:extLst>
        </xdr:cNvPr>
        <xdr:cNvSpPr/>
      </xdr:nvSpPr>
      <xdr:spPr>
        <a:xfrm>
          <a:off x="7069667" y="19227801"/>
          <a:ext cx="2370666" cy="228599"/>
        </a:xfrm>
        <a:prstGeom prst="roundRect">
          <a:avLst/>
        </a:prstGeom>
        <a:ln>
          <a:solidFill>
            <a:schemeClr val="bg2">
              <a:lumMod val="90000"/>
            </a:schemeClr>
          </a:solidFill>
        </a:ln>
        <a:scene3d>
          <a:camera prst="orthographicFront"/>
          <a:lightRig rig="threePt" dir="t"/>
        </a:scene3d>
        <a:sp3d>
          <a:bevelT w="165100" prst="coolSlant"/>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MY" sz="1100" b="1">
              <a:latin typeface="Arial Narrow" panose="020B0606020202030204" pitchFamily="34" charset="0"/>
            </a:rPr>
            <a:t>FAEDAH</a:t>
          </a:r>
          <a:r>
            <a:rPr lang="en-MY" sz="1100" b="1" baseline="0">
              <a:latin typeface="Arial Narrow" panose="020B0606020202030204" pitchFamily="34" charset="0"/>
            </a:rPr>
            <a:t> PINJAMAN PERUMAHAN</a:t>
          </a:r>
          <a:endParaRPr lang="en-MY" sz="1100" b="1">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21</xdr:row>
      <xdr:rowOff>190500</xdr:rowOff>
    </xdr:from>
    <xdr:to>
      <xdr:col>12</xdr:col>
      <xdr:colOff>571500</xdr:colOff>
      <xdr:row>22</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350520</xdr:colOff>
      <xdr:row>8</xdr:row>
      <xdr:rowOff>144780</xdr:rowOff>
    </xdr:from>
    <xdr:to>
      <xdr:col>9</xdr:col>
      <xdr:colOff>746760</xdr:colOff>
      <xdr:row>9</xdr:row>
      <xdr:rowOff>175260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1F46684-D13B-41AD-B3E8-DADD77881E66}"/>
            </a:ext>
          </a:extLst>
        </xdr:cNvPr>
        <xdr:cNvSpPr/>
      </xdr:nvSpPr>
      <xdr:spPr>
        <a:xfrm>
          <a:off x="3398520" y="2179320"/>
          <a:ext cx="3116580" cy="28194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200" b="1">
              <a:solidFill>
                <a:sysClr val="windowText" lastClr="000000"/>
              </a:solidFill>
              <a:latin typeface="Arial Narrow" panose="020B0606020202030204" pitchFamily="34" charset="0"/>
            </a:rPr>
            <a:t>KEMBALI</a:t>
          </a:r>
          <a:r>
            <a:rPr lang="en-MY" sz="1200" b="1" baseline="0">
              <a:solidFill>
                <a:sysClr val="windowText" lastClr="000000"/>
              </a:solidFill>
              <a:latin typeface="Arial Narrow" panose="020B0606020202030204" pitchFamily="34" charset="0"/>
            </a:rPr>
            <a:t> KE KALKULATOR CUKAI</a:t>
          </a:r>
          <a:endParaRPr lang="en-MY" sz="1200" b="1">
            <a:solidFill>
              <a:sysClr val="windowText" lastClr="000000"/>
            </a:solidFill>
            <a:latin typeface="Arial Narrow" panose="020B0606020202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167640</xdr:colOff>
      <xdr:row>10</xdr:row>
      <xdr:rowOff>0</xdr:rowOff>
    </xdr:from>
    <xdr:to>
      <xdr:col>10</xdr:col>
      <xdr:colOff>91440</xdr:colOff>
      <xdr:row>12</xdr:row>
      <xdr:rowOff>7620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283BFBE-31D6-468B-8688-3E95B8CC83AF}"/>
            </a:ext>
          </a:extLst>
        </xdr:cNvPr>
        <xdr:cNvSpPr/>
      </xdr:nvSpPr>
      <xdr:spPr>
        <a:xfrm>
          <a:off x="3215640" y="2339340"/>
          <a:ext cx="3550920" cy="373380"/>
        </a:xfrm>
        <a:prstGeom prst="roundRect">
          <a:avLst/>
        </a:prstGeom>
        <a:ln>
          <a:solidFill>
            <a:schemeClr val="tx1"/>
          </a:solidFill>
        </a:ln>
        <a:scene3d>
          <a:camera prst="orthographicFront"/>
          <a:lightRig rig="threePt" dir="t"/>
        </a:scene3d>
        <a:sp3d>
          <a:bevelT w="114300" prst="artDeco"/>
        </a:sp3d>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MY" sz="1200" b="1">
              <a:latin typeface="Arial Narrow" panose="020B0606020202030204" pitchFamily="34" charset="0"/>
            </a:rPr>
            <a:t>KEMBALI KE KALKULATOR</a:t>
          </a:r>
          <a:r>
            <a:rPr lang="en-MY" sz="1200" b="1" baseline="0">
              <a:latin typeface="Arial Narrow" panose="020B0606020202030204" pitchFamily="34" charset="0"/>
            </a:rPr>
            <a:t> CUKAI</a:t>
          </a:r>
          <a:endParaRPr lang="en-MY" sz="1200" b="1">
            <a:latin typeface="Arial Narrow" panose="020B0606020202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sil.gov.my/media/u3ldrtln/ku-3-2023-pencukaian-individu-bermastatutin-bahagian-iii-pengiraan-cukai-pendapatan-dan-cukai-kena-dibayar.pdf" TargetMode="External"/><Relationship Id="rId2" Type="http://schemas.openxmlformats.org/officeDocument/2006/relationships/hyperlink" Target="https://www.hasil.gov.my/media/22adqigg/ku-5_2022.pdf" TargetMode="External"/><Relationship Id="rId1" Type="http://schemas.openxmlformats.org/officeDocument/2006/relationships/hyperlink" Target="https://www.hasil.gov.my/media/sufay12d/ku-no-4-2024.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P129"/>
  <sheetViews>
    <sheetView showGridLines="0" tabSelected="1" zoomScale="90" zoomScaleNormal="90" workbookViewId="0">
      <selection activeCell="O6" sqref="O6"/>
    </sheetView>
  </sheetViews>
  <sheetFormatPr defaultRowHeight="20.100000000000001" customHeight="1" x14ac:dyDescent="0.25"/>
  <cols>
    <col min="1" max="1" width="4.77734375" style="14" customWidth="1"/>
    <col min="2" max="2" width="6.77734375" style="17" customWidth="1"/>
    <col min="3" max="3" width="15.109375" style="14" customWidth="1"/>
    <col min="4" max="4" width="12.88671875" style="14" customWidth="1"/>
    <col min="5" max="5" width="15.44140625" style="14" customWidth="1"/>
    <col min="6" max="6" width="3" style="14" customWidth="1"/>
    <col min="7" max="9" width="13.77734375" style="14" customWidth="1"/>
    <col min="10" max="10" width="13.77734375" style="17" customWidth="1"/>
    <col min="11" max="11" width="3.88671875" style="14" customWidth="1"/>
    <col min="12" max="12" width="13.77734375" style="42" customWidth="1"/>
    <col min="13" max="13" width="4.77734375" style="41" customWidth="1"/>
    <col min="14" max="14" width="16" style="14" customWidth="1"/>
    <col min="15" max="15" width="34.44140625" style="14" customWidth="1"/>
    <col min="16" max="16" width="9.109375" style="14" customWidth="1"/>
    <col min="17" max="17" width="11.77734375" style="14" customWidth="1"/>
    <col min="18" max="18" width="10.33203125" style="14" customWidth="1"/>
    <col min="19" max="19" width="10.44140625" style="14" customWidth="1"/>
    <col min="20" max="16384" width="8.88671875" style="14"/>
  </cols>
  <sheetData>
    <row r="1" spans="2:13" ht="20.100000000000001" customHeight="1" x14ac:dyDescent="0.4">
      <c r="C1" s="38"/>
      <c r="D1" s="38"/>
      <c r="E1" s="85"/>
      <c r="F1" s="85"/>
      <c r="G1" s="85"/>
      <c r="H1" s="85"/>
      <c r="I1" s="85"/>
      <c r="J1" s="39"/>
      <c r="K1" s="38"/>
      <c r="L1" s="40"/>
    </row>
    <row r="2" spans="2:13" ht="22.95" customHeight="1" x14ac:dyDescent="0.25">
      <c r="B2" s="96" t="s">
        <v>155</v>
      </c>
      <c r="C2" s="96"/>
      <c r="D2" s="96"/>
      <c r="E2" s="96"/>
      <c r="F2" s="96"/>
      <c r="G2" s="96"/>
      <c r="H2" s="96"/>
      <c r="I2" s="96"/>
      <c r="J2" s="96"/>
      <c r="K2" s="96"/>
      <c r="L2" s="96"/>
      <c r="M2" s="96"/>
    </row>
    <row r="3" spans="2:13" ht="22.95" customHeight="1" x14ac:dyDescent="0.25">
      <c r="B3" s="97" t="s">
        <v>199</v>
      </c>
      <c r="C3" s="97"/>
      <c r="D3" s="97"/>
      <c r="E3" s="97"/>
      <c r="F3" s="97"/>
      <c r="G3" s="97"/>
      <c r="H3" s="97"/>
      <c r="I3" s="97"/>
      <c r="J3" s="97"/>
      <c r="K3" s="97"/>
      <c r="L3" s="97"/>
      <c r="M3" s="97"/>
    </row>
    <row r="4" spans="2:13" ht="10.050000000000001" customHeight="1" thickBot="1" x14ac:dyDescent="0.3"/>
    <row r="5" spans="2:13" ht="20.100000000000001" customHeight="1" thickTop="1" thickBot="1" x14ac:dyDescent="0.3">
      <c r="C5" s="15"/>
      <c r="D5" s="15" t="s">
        <v>162</v>
      </c>
      <c r="F5" s="15" t="s">
        <v>0</v>
      </c>
      <c r="G5" s="94"/>
      <c r="H5" s="94"/>
      <c r="I5" s="94"/>
      <c r="J5" s="94"/>
      <c r="K5" s="94"/>
      <c r="L5" s="94"/>
      <c r="M5" s="94"/>
    </row>
    <row r="6" spans="2:13" ht="20.100000000000001" customHeight="1" thickTop="1" thickBot="1" x14ac:dyDescent="0.3">
      <c r="C6" s="43"/>
      <c r="D6" s="43" t="s">
        <v>161</v>
      </c>
      <c r="F6" s="15" t="s">
        <v>0</v>
      </c>
      <c r="G6" s="94"/>
      <c r="H6" s="94"/>
      <c r="I6" s="94"/>
      <c r="J6" s="94"/>
      <c r="K6" s="94"/>
      <c r="L6" s="94"/>
      <c r="M6" s="94"/>
    </row>
    <row r="7" spans="2:13" ht="20.100000000000001" customHeight="1" thickTop="1" thickBot="1" x14ac:dyDescent="0.3">
      <c r="C7" s="43"/>
      <c r="D7" s="43" t="s">
        <v>160</v>
      </c>
      <c r="F7" s="15" t="s">
        <v>0</v>
      </c>
      <c r="G7" s="94"/>
      <c r="H7" s="94"/>
      <c r="I7" s="94"/>
      <c r="J7" s="94"/>
      <c r="K7" s="94"/>
      <c r="L7" s="94"/>
      <c r="M7" s="94"/>
    </row>
    <row r="8" spans="2:13" ht="20.100000000000001" customHeight="1" thickTop="1" thickBot="1" x14ac:dyDescent="0.3">
      <c r="C8" s="43"/>
      <c r="D8" s="43" t="s">
        <v>159</v>
      </c>
      <c r="F8" s="15" t="s">
        <v>0</v>
      </c>
      <c r="G8" s="95"/>
      <c r="H8" s="94"/>
      <c r="I8" s="94"/>
      <c r="J8" s="94"/>
      <c r="K8" s="94"/>
      <c r="L8" s="94"/>
      <c r="M8" s="94"/>
    </row>
    <row r="9" spans="2:13" ht="10.050000000000001" customHeight="1" thickTop="1" thickBot="1" x14ac:dyDescent="0.3"/>
    <row r="10" spans="2:13" ht="20.100000000000001" customHeight="1" thickTop="1" thickBot="1" x14ac:dyDescent="0.3">
      <c r="B10" s="91" t="s">
        <v>3</v>
      </c>
      <c r="C10" s="92"/>
      <c r="D10" s="92"/>
      <c r="E10" s="92"/>
      <c r="F10" s="92"/>
      <c r="G10" s="92"/>
      <c r="H10" s="92"/>
      <c r="I10" s="92"/>
      <c r="J10" s="92"/>
      <c r="K10" s="92"/>
      <c r="L10" s="92"/>
      <c r="M10" s="93"/>
    </row>
    <row r="11" spans="2:13" ht="10.050000000000001" customHeight="1" thickTop="1" thickBot="1" x14ac:dyDescent="0.3">
      <c r="K11" s="44"/>
    </row>
    <row r="12" spans="2:13" s="20" customFormat="1" ht="19.95" customHeight="1" thickTop="1" thickBot="1" x14ac:dyDescent="0.35">
      <c r="B12" s="17" t="s">
        <v>1</v>
      </c>
      <c r="C12" s="89" t="s">
        <v>16</v>
      </c>
      <c r="D12" s="89"/>
      <c r="E12" s="89"/>
      <c r="F12" s="89"/>
      <c r="G12" s="89"/>
      <c r="H12" s="89"/>
      <c r="J12" s="7"/>
      <c r="K12" s="45" t="s">
        <v>140</v>
      </c>
      <c r="L12" s="42"/>
      <c r="M12" s="46"/>
    </row>
    <row r="13" spans="2:13" ht="19.95" customHeight="1" thickTop="1" thickBot="1" x14ac:dyDescent="0.3">
      <c r="B13" s="17" t="s">
        <v>2</v>
      </c>
      <c r="C13" s="89" t="s">
        <v>17</v>
      </c>
      <c r="D13" s="89"/>
      <c r="E13" s="89"/>
      <c r="F13" s="89"/>
      <c r="G13" s="89"/>
      <c r="H13" s="89"/>
      <c r="J13" s="7"/>
      <c r="K13" s="47" t="s">
        <v>140</v>
      </c>
    </row>
    <row r="14" spans="2:13" s="20" customFormat="1" ht="19.95" customHeight="1" thickTop="1" thickBot="1" x14ac:dyDescent="0.35">
      <c r="B14" s="17" t="s">
        <v>4</v>
      </c>
      <c r="C14" s="89" t="s">
        <v>18</v>
      </c>
      <c r="D14" s="89"/>
      <c r="E14" s="89"/>
      <c r="F14" s="89"/>
      <c r="G14" s="89"/>
      <c r="H14" s="89"/>
      <c r="J14" s="48"/>
      <c r="K14" s="49"/>
      <c r="L14" s="50">
        <f>SUM(J12+J13)</f>
        <v>0</v>
      </c>
      <c r="M14" s="45" t="s">
        <v>140</v>
      </c>
    </row>
    <row r="15" spans="2:13" s="17" customFormat="1" ht="19.95" customHeight="1" thickTop="1" thickBot="1" x14ac:dyDescent="0.35">
      <c r="B15" s="17" t="s">
        <v>5</v>
      </c>
      <c r="C15" s="89" t="s">
        <v>19</v>
      </c>
      <c r="D15" s="89"/>
      <c r="E15" s="89"/>
      <c r="F15" s="89"/>
      <c r="G15" s="89"/>
      <c r="H15" s="89"/>
      <c r="K15" s="49"/>
      <c r="L15" s="7"/>
      <c r="M15" s="45" t="s">
        <v>140</v>
      </c>
    </row>
    <row r="16" spans="2:13" s="17" customFormat="1" ht="19.95" customHeight="1" thickTop="1" thickBot="1" x14ac:dyDescent="0.35">
      <c r="B16" s="17" t="s">
        <v>6</v>
      </c>
      <c r="C16" s="43" t="s">
        <v>22</v>
      </c>
      <c r="D16" s="43"/>
      <c r="K16" s="49"/>
      <c r="L16" s="50">
        <f>L14-L15</f>
        <v>0</v>
      </c>
      <c r="M16" s="45" t="s">
        <v>140</v>
      </c>
    </row>
    <row r="17" spans="2:13" ht="19.95" customHeight="1" thickTop="1" thickBot="1" x14ac:dyDescent="0.3">
      <c r="K17" s="51"/>
      <c r="M17" s="52"/>
    </row>
    <row r="18" spans="2:13" s="17" customFormat="1" ht="19.95" customHeight="1" thickTop="1" thickBot="1" x14ac:dyDescent="0.35">
      <c r="B18" s="17" t="s">
        <v>8</v>
      </c>
      <c r="C18" s="89" t="s">
        <v>14</v>
      </c>
      <c r="D18" s="89"/>
      <c r="E18" s="89"/>
      <c r="F18" s="89"/>
      <c r="G18" s="89"/>
      <c r="H18" s="89"/>
      <c r="J18" s="7"/>
      <c r="K18" s="45" t="s">
        <v>140</v>
      </c>
      <c r="L18" s="42"/>
      <c r="M18" s="52"/>
    </row>
    <row r="19" spans="2:13" s="17" customFormat="1" ht="19.95" customHeight="1" thickTop="1" thickBot="1" x14ac:dyDescent="0.35">
      <c r="B19" s="17" t="s">
        <v>9</v>
      </c>
      <c r="C19" s="89" t="s">
        <v>15</v>
      </c>
      <c r="D19" s="89"/>
      <c r="E19" s="89"/>
      <c r="F19" s="89"/>
      <c r="G19" s="89"/>
      <c r="H19" s="89"/>
      <c r="J19" s="7"/>
      <c r="K19" s="45" t="s">
        <v>140</v>
      </c>
      <c r="L19" s="42"/>
      <c r="M19" s="52"/>
    </row>
    <row r="20" spans="2:13" s="19" customFormat="1" ht="28.95" customHeight="1" thickTop="1" thickBot="1" x14ac:dyDescent="0.35">
      <c r="B20" s="17" t="s">
        <v>10</v>
      </c>
      <c r="C20" s="88" t="s">
        <v>175</v>
      </c>
      <c r="D20" s="88"/>
      <c r="E20" s="88"/>
      <c r="F20" s="88"/>
      <c r="G20" s="88"/>
      <c r="H20" s="88"/>
      <c r="I20" s="20"/>
      <c r="J20" s="8"/>
      <c r="K20" s="45" t="s">
        <v>140</v>
      </c>
      <c r="L20" s="42"/>
      <c r="M20" s="52"/>
    </row>
    <row r="21" spans="2:13" s="19" customFormat="1" ht="19.95" customHeight="1" thickTop="1" thickBot="1" x14ac:dyDescent="0.35">
      <c r="B21" s="17" t="s">
        <v>11</v>
      </c>
      <c r="C21" s="90" t="s">
        <v>12</v>
      </c>
      <c r="D21" s="90"/>
      <c r="E21" s="90"/>
      <c r="F21" s="90"/>
      <c r="G21" s="90"/>
      <c r="H21" s="90"/>
      <c r="I21" s="20"/>
      <c r="J21" s="53"/>
      <c r="L21" s="50">
        <f>L16+J18+J19+J20</f>
        <v>0</v>
      </c>
      <c r="M21" s="45" t="s">
        <v>140</v>
      </c>
    </row>
    <row r="22" spans="2:13" s="20" customFormat="1" ht="19.95" customHeight="1" thickTop="1" thickBot="1" x14ac:dyDescent="0.35">
      <c r="B22" s="17" t="s">
        <v>13</v>
      </c>
      <c r="C22" s="89" t="s">
        <v>20</v>
      </c>
      <c r="D22" s="89"/>
      <c r="E22" s="89"/>
      <c r="F22" s="89"/>
      <c r="G22" s="89"/>
      <c r="H22" s="89"/>
      <c r="J22" s="17"/>
      <c r="L22" s="7"/>
      <c r="M22" s="45" t="s">
        <v>140</v>
      </c>
    </row>
    <row r="23" spans="2:13" ht="19.95" customHeight="1" thickTop="1" thickBot="1" x14ac:dyDescent="0.3">
      <c r="B23" s="17" t="s">
        <v>21</v>
      </c>
      <c r="C23" s="90" t="s">
        <v>23</v>
      </c>
      <c r="D23" s="90"/>
      <c r="E23" s="90"/>
      <c r="F23" s="90"/>
      <c r="G23" s="90"/>
      <c r="H23" s="90"/>
      <c r="I23" s="90"/>
      <c r="L23" s="50">
        <f>L21-L22</f>
        <v>0</v>
      </c>
      <c r="M23" s="45" t="s">
        <v>140</v>
      </c>
    </row>
    <row r="24" spans="2:13" ht="19.95" customHeight="1" thickTop="1" thickBot="1" x14ac:dyDescent="0.3">
      <c r="B24" s="17" t="s">
        <v>24</v>
      </c>
      <c r="C24" s="89" t="s">
        <v>25</v>
      </c>
      <c r="D24" s="89"/>
      <c r="E24" s="89"/>
      <c r="F24" s="89"/>
      <c r="G24" s="89"/>
      <c r="H24" s="89"/>
      <c r="L24" s="7"/>
      <c r="M24" s="45" t="s">
        <v>140</v>
      </c>
    </row>
    <row r="25" spans="2:13" ht="19.95" customHeight="1" thickTop="1" thickBot="1" x14ac:dyDescent="0.3">
      <c r="B25" s="17" t="s">
        <v>26</v>
      </c>
      <c r="C25" s="89" t="s">
        <v>129</v>
      </c>
      <c r="D25" s="89"/>
      <c r="E25" s="89"/>
      <c r="F25" s="89"/>
      <c r="G25" s="89"/>
      <c r="H25" s="89"/>
      <c r="L25" s="7"/>
      <c r="M25" s="45" t="s">
        <v>140</v>
      </c>
    </row>
    <row r="26" spans="2:13" ht="19.95" customHeight="1" thickTop="1" thickBot="1" x14ac:dyDescent="0.3">
      <c r="B26" s="17" t="s">
        <v>27</v>
      </c>
      <c r="C26" s="89" t="s">
        <v>28</v>
      </c>
      <c r="D26" s="89"/>
      <c r="E26" s="89"/>
      <c r="F26" s="89"/>
      <c r="G26" s="89"/>
      <c r="H26" s="89"/>
      <c r="L26" s="50">
        <f>L23-L24-L25</f>
        <v>0</v>
      </c>
      <c r="M26" s="45" t="s">
        <v>140</v>
      </c>
    </row>
    <row r="27" spans="2:13" ht="19.95" customHeight="1" thickTop="1" thickBot="1" x14ac:dyDescent="0.3">
      <c r="B27" s="17" t="s">
        <v>29</v>
      </c>
      <c r="C27" s="89" t="s">
        <v>30</v>
      </c>
      <c r="D27" s="89"/>
      <c r="E27" s="89"/>
      <c r="F27" s="89"/>
      <c r="G27" s="89"/>
      <c r="H27" s="89"/>
      <c r="L27" s="7"/>
      <c r="M27" s="45" t="s">
        <v>140</v>
      </c>
    </row>
    <row r="28" spans="2:13" s="20" customFormat="1" ht="19.95" customHeight="1" thickTop="1" thickBot="1" x14ac:dyDescent="0.35">
      <c r="B28" s="17" t="s">
        <v>31</v>
      </c>
      <c r="C28" s="90" t="s">
        <v>32</v>
      </c>
      <c r="D28" s="90"/>
      <c r="E28" s="90"/>
      <c r="F28" s="90"/>
      <c r="G28" s="90"/>
      <c r="H28" s="90"/>
      <c r="J28" s="17"/>
      <c r="L28" s="50">
        <f>L26+L27</f>
        <v>0</v>
      </c>
      <c r="M28" s="45" t="s">
        <v>140</v>
      </c>
    </row>
    <row r="29" spans="2:13" s="20" customFormat="1" ht="19.95" customHeight="1" thickTop="1" thickBot="1" x14ac:dyDescent="0.35">
      <c r="B29" s="17" t="s">
        <v>33</v>
      </c>
      <c r="C29" s="89" t="s">
        <v>173</v>
      </c>
      <c r="D29" s="89"/>
      <c r="E29" s="89"/>
      <c r="F29" s="89"/>
      <c r="G29" s="89"/>
      <c r="H29" s="89"/>
      <c r="I29" s="89"/>
      <c r="J29" s="17"/>
      <c r="L29" s="7"/>
      <c r="M29" s="45" t="s">
        <v>140</v>
      </c>
    </row>
    <row r="30" spans="2:13" s="20" customFormat="1" ht="19.95" customHeight="1" thickTop="1" thickBot="1" x14ac:dyDescent="0.35">
      <c r="B30" s="17" t="s">
        <v>34</v>
      </c>
      <c r="C30" s="90" t="s">
        <v>35</v>
      </c>
      <c r="D30" s="90"/>
      <c r="E30" s="90"/>
      <c r="F30" s="90"/>
      <c r="G30" s="90"/>
      <c r="H30" s="90"/>
      <c r="I30" s="90"/>
      <c r="J30" s="17"/>
      <c r="L30" s="50">
        <f>L28+L29</f>
        <v>0</v>
      </c>
      <c r="M30" s="45" t="s">
        <v>140</v>
      </c>
    </row>
    <row r="31" spans="2:13" ht="10.050000000000001" customHeight="1" thickTop="1" x14ac:dyDescent="0.25">
      <c r="M31" s="54"/>
    </row>
    <row r="32" spans="2:13" ht="20.100000000000001" customHeight="1" x14ac:dyDescent="0.25">
      <c r="B32" s="98" t="s">
        <v>36</v>
      </c>
      <c r="C32" s="98"/>
      <c r="D32" s="98"/>
      <c r="E32" s="98"/>
      <c r="F32" s="98"/>
      <c r="G32" s="98"/>
      <c r="H32" s="98"/>
      <c r="I32" s="98"/>
      <c r="J32" s="98"/>
      <c r="K32" s="98"/>
      <c r="L32" s="98"/>
      <c r="M32" s="98"/>
    </row>
    <row r="33" spans="2:13" ht="10.050000000000001" customHeight="1" x14ac:dyDescent="0.25"/>
    <row r="34" spans="2:13" s="20" customFormat="1" ht="19.95" customHeight="1" thickBot="1" x14ac:dyDescent="0.35">
      <c r="B34" s="17" t="s">
        <v>42</v>
      </c>
      <c r="C34" s="89" t="s">
        <v>37</v>
      </c>
      <c r="D34" s="89"/>
      <c r="E34" s="89"/>
      <c r="F34" s="89"/>
      <c r="G34" s="89"/>
      <c r="J34" s="55">
        <v>9000</v>
      </c>
      <c r="K34" s="45"/>
      <c r="L34" s="42"/>
      <c r="M34" s="46"/>
    </row>
    <row r="35" spans="2:13" s="20" customFormat="1" ht="28.95" customHeight="1" thickTop="1" thickBot="1" x14ac:dyDescent="0.35">
      <c r="B35" s="17" t="s">
        <v>117</v>
      </c>
      <c r="C35" s="88" t="s">
        <v>187</v>
      </c>
      <c r="D35" s="88"/>
      <c r="E35" s="88"/>
      <c r="F35" s="88"/>
      <c r="G35" s="88"/>
      <c r="H35" s="56" t="s">
        <v>115</v>
      </c>
      <c r="I35" s="7"/>
      <c r="J35" s="57"/>
      <c r="L35" s="42"/>
      <c r="M35" s="46"/>
    </row>
    <row r="36" spans="2:13" s="20" customFormat="1" ht="28.95" customHeight="1" thickTop="1" thickBot="1" x14ac:dyDescent="0.35">
      <c r="B36" s="17" t="s">
        <v>43</v>
      </c>
      <c r="C36" s="88" t="s">
        <v>134</v>
      </c>
      <c r="D36" s="88"/>
      <c r="E36" s="88"/>
      <c r="F36" s="88"/>
      <c r="G36" s="88"/>
      <c r="H36" s="56" t="s">
        <v>40</v>
      </c>
      <c r="I36" s="7"/>
      <c r="J36" s="57"/>
      <c r="L36" s="42"/>
      <c r="M36" s="46"/>
    </row>
    <row r="37" spans="2:13" s="20" customFormat="1" ht="19.95" customHeight="1" thickTop="1" thickBot="1" x14ac:dyDescent="0.35">
      <c r="B37" s="17" t="s">
        <v>44</v>
      </c>
      <c r="C37" s="88" t="s">
        <v>39</v>
      </c>
      <c r="D37" s="88"/>
      <c r="E37" s="88"/>
      <c r="F37" s="88"/>
      <c r="G37" s="88"/>
      <c r="H37" s="58">
        <v>7000</v>
      </c>
      <c r="I37" s="7"/>
      <c r="J37" s="57"/>
      <c r="L37" s="42"/>
      <c r="M37" s="46"/>
    </row>
    <row r="38" spans="2:13" s="20" customFormat="1" ht="19.95" customHeight="1" thickTop="1" x14ac:dyDescent="0.3">
      <c r="B38" s="17" t="s">
        <v>45</v>
      </c>
      <c r="C38" s="20" t="s">
        <v>195</v>
      </c>
      <c r="H38" s="100" t="s">
        <v>111</v>
      </c>
      <c r="I38" s="101"/>
      <c r="J38" s="17"/>
      <c r="L38" s="42"/>
      <c r="M38" s="46"/>
    </row>
    <row r="39" spans="2:13" s="20" customFormat="1" ht="28.95" customHeight="1" x14ac:dyDescent="0.3">
      <c r="B39" s="17"/>
      <c r="C39" s="88" t="s">
        <v>194</v>
      </c>
      <c r="D39" s="89"/>
      <c r="E39" s="89"/>
      <c r="F39" s="89"/>
      <c r="G39" s="89"/>
      <c r="H39" s="100"/>
      <c r="I39" s="102"/>
      <c r="J39" s="17"/>
      <c r="L39" s="42"/>
      <c r="M39" s="46"/>
    </row>
    <row r="40" spans="2:13" s="20" customFormat="1" ht="19.95" customHeight="1" x14ac:dyDescent="0.3">
      <c r="B40" s="17"/>
      <c r="C40" s="88" t="s">
        <v>196</v>
      </c>
      <c r="D40" s="89"/>
      <c r="E40" s="89"/>
      <c r="F40" s="89"/>
      <c r="G40" s="89"/>
      <c r="H40" s="100"/>
      <c r="I40" s="102"/>
      <c r="J40" s="17"/>
      <c r="L40" s="42"/>
      <c r="M40" s="46"/>
    </row>
    <row r="41" spans="2:13" s="20" customFormat="1" ht="19.95" customHeight="1" thickBot="1" x14ac:dyDescent="0.35">
      <c r="B41" s="17"/>
      <c r="C41" s="88" t="s">
        <v>193</v>
      </c>
      <c r="D41" s="89"/>
      <c r="E41" s="89"/>
      <c r="F41" s="89"/>
      <c r="G41" s="89"/>
      <c r="H41" s="100"/>
      <c r="I41" s="103"/>
      <c r="J41" s="17"/>
      <c r="L41" s="42"/>
      <c r="M41" s="46"/>
    </row>
    <row r="42" spans="2:13" s="20" customFormat="1" ht="19.95" customHeight="1" thickTop="1" thickBot="1" x14ac:dyDescent="0.35">
      <c r="B42" s="17" t="s">
        <v>46</v>
      </c>
      <c r="C42" s="88" t="s">
        <v>183</v>
      </c>
      <c r="D42" s="88"/>
      <c r="E42" s="88"/>
      <c r="F42" s="88"/>
      <c r="G42" s="88"/>
      <c r="H42" s="105" t="s">
        <v>119</v>
      </c>
      <c r="I42" s="86"/>
      <c r="J42" s="17"/>
      <c r="L42" s="42"/>
      <c r="M42" s="46"/>
    </row>
    <row r="43" spans="2:13" s="20" customFormat="1" ht="19.95" customHeight="1" thickTop="1" thickBot="1" x14ac:dyDescent="0.35">
      <c r="B43" s="17"/>
      <c r="C43" s="88" t="s">
        <v>184</v>
      </c>
      <c r="D43" s="88"/>
      <c r="E43" s="88"/>
      <c r="F43" s="88"/>
      <c r="G43" s="88"/>
      <c r="H43" s="105"/>
      <c r="I43" s="86"/>
      <c r="J43" s="17"/>
      <c r="L43" s="42"/>
      <c r="M43" s="46"/>
    </row>
    <row r="44" spans="2:13" s="20" customFormat="1" ht="19.95" customHeight="1" thickTop="1" thickBot="1" x14ac:dyDescent="0.35">
      <c r="B44" s="17"/>
      <c r="C44" s="88" t="s">
        <v>185</v>
      </c>
      <c r="D44" s="88"/>
      <c r="E44" s="88"/>
      <c r="F44" s="88"/>
      <c r="G44" s="88"/>
      <c r="H44" s="105"/>
      <c r="I44" s="86"/>
      <c r="J44" s="17"/>
      <c r="L44" s="42"/>
      <c r="M44" s="46"/>
    </row>
    <row r="45" spans="2:13" s="20" customFormat="1" ht="19.95" customHeight="1" thickTop="1" thickBot="1" x14ac:dyDescent="0.35">
      <c r="B45" s="17"/>
      <c r="C45" s="88" t="s">
        <v>186</v>
      </c>
      <c r="D45" s="88"/>
      <c r="E45" s="88"/>
      <c r="F45" s="88"/>
      <c r="G45" s="88"/>
      <c r="H45" s="105"/>
      <c r="I45" s="86"/>
      <c r="J45" s="17"/>
      <c r="L45" s="42"/>
      <c r="M45" s="46"/>
    </row>
    <row r="46" spans="2:13" s="20" customFormat="1" ht="19.95" customHeight="1" thickTop="1" thickBot="1" x14ac:dyDescent="0.35">
      <c r="B46" s="17"/>
      <c r="C46" s="88" t="s">
        <v>197</v>
      </c>
      <c r="D46" s="88"/>
      <c r="E46" s="88"/>
      <c r="F46" s="88"/>
      <c r="G46" s="88"/>
      <c r="H46" s="105"/>
      <c r="I46" s="86"/>
      <c r="J46" s="17"/>
      <c r="L46" s="42"/>
      <c r="M46" s="46"/>
    </row>
    <row r="47" spans="2:13" s="20" customFormat="1" ht="19.95" customHeight="1" thickTop="1" thickBot="1" x14ac:dyDescent="0.35">
      <c r="B47" s="17" t="s">
        <v>47</v>
      </c>
      <c r="C47" s="88" t="s">
        <v>157</v>
      </c>
      <c r="D47" s="88"/>
      <c r="E47" s="88"/>
      <c r="F47" s="88"/>
      <c r="G47" s="88"/>
      <c r="H47" s="105"/>
      <c r="I47" s="86"/>
      <c r="J47" s="17"/>
      <c r="L47" s="42"/>
      <c r="M47" s="46"/>
    </row>
    <row r="48" spans="2:13" s="20" customFormat="1" ht="19.95" customHeight="1" thickTop="1" thickBot="1" x14ac:dyDescent="0.35">
      <c r="B48" s="17"/>
      <c r="C48" s="88" t="s">
        <v>156</v>
      </c>
      <c r="D48" s="88"/>
      <c r="E48" s="88"/>
      <c r="F48" s="88"/>
      <c r="G48" s="88"/>
      <c r="H48" s="105"/>
      <c r="I48" s="86"/>
      <c r="J48" s="17"/>
      <c r="L48" s="42"/>
      <c r="M48" s="46"/>
    </row>
    <row r="49" spans="2:13" s="20" customFormat="1" ht="19.95" customHeight="1" thickTop="1" thickBot="1" x14ac:dyDescent="0.35">
      <c r="B49" s="17"/>
      <c r="C49" s="88" t="s">
        <v>135</v>
      </c>
      <c r="D49" s="88"/>
      <c r="E49" s="88"/>
      <c r="F49" s="88"/>
      <c r="G49" s="88"/>
      <c r="H49" s="105"/>
      <c r="I49" s="86"/>
      <c r="J49" s="17"/>
      <c r="L49" s="42"/>
      <c r="M49" s="46"/>
    </row>
    <row r="50" spans="2:13" s="20" customFormat="1" ht="19.95" customHeight="1" thickTop="1" thickBot="1" x14ac:dyDescent="0.35">
      <c r="B50" s="17"/>
      <c r="C50" s="88" t="s">
        <v>136</v>
      </c>
      <c r="D50" s="88"/>
      <c r="E50" s="88"/>
      <c r="F50" s="88"/>
      <c r="G50" s="88"/>
      <c r="H50" s="105"/>
      <c r="I50" s="86"/>
      <c r="J50" s="17"/>
      <c r="L50" s="42"/>
      <c r="M50" s="46"/>
    </row>
    <row r="51" spans="2:13" s="20" customFormat="1" ht="19.95" customHeight="1" thickTop="1" thickBot="1" x14ac:dyDescent="0.35">
      <c r="B51" s="17" t="s">
        <v>120</v>
      </c>
      <c r="C51" s="88" t="s">
        <v>200</v>
      </c>
      <c r="D51" s="88"/>
      <c r="E51" s="88"/>
      <c r="F51" s="88"/>
      <c r="G51" s="88"/>
      <c r="H51" s="105"/>
      <c r="I51" s="86"/>
      <c r="J51" s="17"/>
      <c r="L51" s="42"/>
      <c r="M51" s="46"/>
    </row>
    <row r="52" spans="2:13" s="20" customFormat="1" ht="19.95" customHeight="1" thickTop="1" thickBot="1" x14ac:dyDescent="0.35">
      <c r="B52" s="17"/>
      <c r="C52" s="88" t="s">
        <v>130</v>
      </c>
      <c r="D52" s="88"/>
      <c r="E52" s="88"/>
      <c r="F52" s="88"/>
      <c r="G52" s="88"/>
      <c r="H52" s="105"/>
      <c r="I52" s="86"/>
      <c r="J52" s="17"/>
      <c r="L52" s="42"/>
      <c r="M52" s="46"/>
    </row>
    <row r="53" spans="2:13" s="20" customFormat="1" ht="19.95" customHeight="1" thickTop="1" thickBot="1" x14ac:dyDescent="0.35">
      <c r="B53" s="83"/>
      <c r="C53" s="88" t="s">
        <v>141</v>
      </c>
      <c r="D53" s="88"/>
      <c r="E53" s="88"/>
      <c r="F53" s="88"/>
      <c r="G53" s="88"/>
      <c r="H53" s="105"/>
      <c r="I53" s="86"/>
      <c r="J53" s="83"/>
      <c r="L53" s="42"/>
      <c r="M53" s="46"/>
    </row>
    <row r="54" spans="2:13" s="20" customFormat="1" ht="19.95" customHeight="1" thickTop="1" thickBot="1" x14ac:dyDescent="0.35">
      <c r="B54" s="83" t="s">
        <v>48</v>
      </c>
      <c r="C54" s="88" t="s">
        <v>201</v>
      </c>
      <c r="D54" s="88"/>
      <c r="E54" s="88"/>
      <c r="F54" s="88"/>
      <c r="G54" s="88"/>
      <c r="H54" s="105"/>
      <c r="I54" s="86"/>
      <c r="J54" s="83"/>
      <c r="L54" s="42"/>
      <c r="M54" s="46"/>
    </row>
    <row r="55" spans="2:13" s="20" customFormat="1" ht="19.95" customHeight="1" thickTop="1" thickBot="1" x14ac:dyDescent="0.35">
      <c r="B55" s="83"/>
      <c r="C55" s="88" t="s">
        <v>202</v>
      </c>
      <c r="D55" s="88"/>
      <c r="E55" s="88"/>
      <c r="F55" s="88"/>
      <c r="G55" s="88"/>
      <c r="H55" s="105"/>
      <c r="I55" s="86"/>
      <c r="J55" s="83"/>
      <c r="L55" s="42"/>
      <c r="M55" s="46"/>
    </row>
    <row r="56" spans="2:13" s="20" customFormat="1" ht="27" customHeight="1" thickTop="1" thickBot="1" x14ac:dyDescent="0.35">
      <c r="B56" s="83"/>
      <c r="C56" s="88" t="s">
        <v>203</v>
      </c>
      <c r="D56" s="88"/>
      <c r="E56" s="88"/>
      <c r="F56" s="88"/>
      <c r="G56" s="88"/>
      <c r="H56" s="105"/>
      <c r="I56" s="86"/>
      <c r="J56" s="83"/>
      <c r="L56" s="42"/>
      <c r="M56" s="46"/>
    </row>
    <row r="57" spans="2:13" s="20" customFormat="1" ht="19.95" customHeight="1" thickTop="1" thickBot="1" x14ac:dyDescent="0.35">
      <c r="B57" s="83"/>
      <c r="C57" s="88" t="s">
        <v>204</v>
      </c>
      <c r="D57" s="88"/>
      <c r="E57" s="88"/>
      <c r="F57" s="88"/>
      <c r="G57" s="88"/>
      <c r="H57" s="105"/>
      <c r="I57" s="86"/>
      <c r="J57" s="83"/>
      <c r="L57" s="42"/>
      <c r="M57" s="46"/>
    </row>
    <row r="58" spans="2:13" s="20" customFormat="1" ht="19.95" customHeight="1" thickTop="1" thickBot="1" x14ac:dyDescent="0.35">
      <c r="B58" s="17"/>
      <c r="C58" s="89" t="s">
        <v>205</v>
      </c>
      <c r="D58" s="89"/>
      <c r="E58" s="89"/>
      <c r="F58" s="89"/>
      <c r="G58" s="89"/>
      <c r="H58" s="105"/>
      <c r="I58" s="86"/>
      <c r="J58" s="17"/>
      <c r="L58" s="42"/>
      <c r="M58" s="46"/>
    </row>
    <row r="59" spans="2:13" s="20" customFormat="1" ht="19.95" customHeight="1" thickTop="1" thickBot="1" x14ac:dyDescent="0.35">
      <c r="B59" s="17" t="s">
        <v>49</v>
      </c>
      <c r="C59" s="88" t="s">
        <v>137</v>
      </c>
      <c r="D59" s="88"/>
      <c r="E59" s="88"/>
      <c r="F59" s="88"/>
      <c r="G59" s="88"/>
      <c r="H59" s="87" t="s">
        <v>112</v>
      </c>
      <c r="I59" s="86"/>
      <c r="J59" s="17"/>
      <c r="L59" s="42"/>
      <c r="M59" s="46"/>
    </row>
    <row r="60" spans="2:13" s="20" customFormat="1" ht="19.95" customHeight="1" thickTop="1" thickBot="1" x14ac:dyDescent="0.35">
      <c r="B60" s="17"/>
      <c r="C60" s="88" t="s">
        <v>151</v>
      </c>
      <c r="D60" s="88"/>
      <c r="E60" s="88"/>
      <c r="F60" s="88"/>
      <c r="G60" s="88"/>
      <c r="H60" s="87"/>
      <c r="I60" s="86"/>
      <c r="J60" s="17"/>
      <c r="L60" s="42"/>
      <c r="M60" s="46"/>
    </row>
    <row r="61" spans="2:13" s="20" customFormat="1" ht="19.95" customHeight="1" thickTop="1" thickBot="1" x14ac:dyDescent="0.35">
      <c r="B61" s="17"/>
      <c r="C61" s="88" t="s">
        <v>152</v>
      </c>
      <c r="D61" s="88"/>
      <c r="E61" s="88"/>
      <c r="F61" s="88"/>
      <c r="G61" s="88"/>
      <c r="H61" s="87"/>
      <c r="I61" s="86"/>
      <c r="J61" s="17"/>
      <c r="L61" s="42"/>
      <c r="M61" s="46"/>
    </row>
    <row r="62" spans="2:13" s="20" customFormat="1" ht="19.95" customHeight="1" thickTop="1" thickBot="1" x14ac:dyDescent="0.35">
      <c r="B62" s="17"/>
      <c r="C62" s="88" t="s">
        <v>188</v>
      </c>
      <c r="D62" s="88"/>
      <c r="E62" s="88"/>
      <c r="F62" s="88"/>
      <c r="G62" s="88"/>
      <c r="H62" s="87"/>
      <c r="I62" s="86"/>
      <c r="J62" s="17"/>
      <c r="L62" s="42"/>
      <c r="M62" s="46"/>
    </row>
    <row r="63" spans="2:13" s="20" customFormat="1" ht="19.95" customHeight="1" thickTop="1" thickBot="1" x14ac:dyDescent="0.35">
      <c r="B63" s="17"/>
      <c r="C63" s="88" t="s">
        <v>189</v>
      </c>
      <c r="D63" s="88"/>
      <c r="E63" s="88"/>
      <c r="F63" s="88"/>
      <c r="G63" s="88"/>
      <c r="H63" s="87"/>
      <c r="I63" s="86"/>
      <c r="J63" s="17"/>
      <c r="L63" s="42"/>
      <c r="M63" s="46"/>
    </row>
    <row r="64" spans="2:13" s="20" customFormat="1" ht="19.95" customHeight="1" thickTop="1" thickBot="1" x14ac:dyDescent="0.35">
      <c r="B64" s="17" t="s">
        <v>50</v>
      </c>
      <c r="C64" s="88" t="s">
        <v>138</v>
      </c>
      <c r="D64" s="88"/>
      <c r="E64" s="88"/>
      <c r="F64" s="88"/>
      <c r="G64" s="88"/>
      <c r="H64" s="87" t="s">
        <v>38</v>
      </c>
      <c r="I64" s="86"/>
      <c r="J64" s="17"/>
      <c r="L64" s="42"/>
      <c r="M64" s="46"/>
    </row>
    <row r="65" spans="2:13" s="20" customFormat="1" ht="19.95" customHeight="1" thickTop="1" thickBot="1" x14ac:dyDescent="0.35">
      <c r="B65" s="17"/>
      <c r="C65" s="88" t="s">
        <v>131</v>
      </c>
      <c r="D65" s="88"/>
      <c r="E65" s="88"/>
      <c r="F65" s="88"/>
      <c r="G65" s="88"/>
      <c r="H65" s="87"/>
      <c r="I65" s="86"/>
      <c r="J65" s="17"/>
      <c r="L65" s="42"/>
      <c r="M65" s="46"/>
    </row>
    <row r="66" spans="2:13" s="20" customFormat="1" ht="19.95" customHeight="1" thickTop="1" thickBot="1" x14ac:dyDescent="0.35">
      <c r="B66" s="17"/>
      <c r="C66" s="88" t="s">
        <v>132</v>
      </c>
      <c r="D66" s="88"/>
      <c r="E66" s="88"/>
      <c r="F66" s="88"/>
      <c r="G66" s="88"/>
      <c r="H66" s="87"/>
      <c r="I66" s="86"/>
      <c r="J66" s="17"/>
      <c r="L66" s="42"/>
      <c r="M66" s="46"/>
    </row>
    <row r="67" spans="2:13" s="20" customFormat="1" ht="19.95" customHeight="1" thickTop="1" thickBot="1" x14ac:dyDescent="0.35">
      <c r="B67" s="17"/>
      <c r="C67" s="88" t="s">
        <v>158</v>
      </c>
      <c r="D67" s="88"/>
      <c r="E67" s="88"/>
      <c r="F67" s="88"/>
      <c r="G67" s="88"/>
      <c r="H67" s="87"/>
      <c r="I67" s="86"/>
      <c r="J67" s="17"/>
      <c r="L67" s="42"/>
      <c r="M67" s="46"/>
    </row>
    <row r="68" spans="2:13" s="20" customFormat="1" ht="19.95" customHeight="1" thickTop="1" thickBot="1" x14ac:dyDescent="0.35">
      <c r="B68" s="17"/>
      <c r="C68" s="88" t="s">
        <v>198</v>
      </c>
      <c r="D68" s="88"/>
      <c r="E68" s="88"/>
      <c r="F68" s="88"/>
      <c r="G68" s="88"/>
      <c r="H68" s="87"/>
      <c r="I68" s="86"/>
      <c r="J68" s="17"/>
      <c r="L68" s="42"/>
      <c r="M68" s="46"/>
    </row>
    <row r="69" spans="2:13" s="20" customFormat="1" ht="28.95" customHeight="1" thickTop="1" thickBot="1" x14ac:dyDescent="0.35">
      <c r="B69" s="17" t="s">
        <v>51</v>
      </c>
      <c r="C69" s="88" t="s">
        <v>177</v>
      </c>
      <c r="D69" s="88"/>
      <c r="E69" s="88"/>
      <c r="F69" s="88"/>
      <c r="G69" s="88"/>
      <c r="H69" s="56" t="s">
        <v>38</v>
      </c>
      <c r="I69" s="7"/>
      <c r="J69" s="17"/>
      <c r="L69" s="42"/>
      <c r="M69" s="46"/>
    </row>
    <row r="70" spans="2:13" s="20" customFormat="1" ht="28.95" customHeight="1" thickTop="1" thickBot="1" x14ac:dyDescent="0.35">
      <c r="B70" s="17" t="s">
        <v>52</v>
      </c>
      <c r="C70" s="88" t="s">
        <v>174</v>
      </c>
      <c r="D70" s="88"/>
      <c r="E70" s="88"/>
      <c r="F70" s="88"/>
      <c r="G70" s="88"/>
      <c r="H70" s="56" t="s">
        <v>41</v>
      </c>
      <c r="I70" s="7"/>
      <c r="J70" s="17"/>
      <c r="L70" s="42"/>
      <c r="M70" s="46"/>
    </row>
    <row r="71" spans="2:13" s="20" customFormat="1" ht="19.95" customHeight="1" thickTop="1" thickBot="1" x14ac:dyDescent="0.35">
      <c r="B71" s="17" t="s">
        <v>55</v>
      </c>
      <c r="C71" s="89" t="s">
        <v>113</v>
      </c>
      <c r="D71" s="89"/>
      <c r="E71" s="89"/>
      <c r="F71" s="89"/>
      <c r="G71" s="89"/>
      <c r="H71" s="56" t="s">
        <v>115</v>
      </c>
      <c r="I71" s="7"/>
      <c r="J71" s="17"/>
      <c r="L71" s="42"/>
      <c r="M71" s="46"/>
    </row>
    <row r="72" spans="2:13" s="20" customFormat="1" ht="19.95" customHeight="1" thickTop="1" thickBot="1" x14ac:dyDescent="0.35">
      <c r="B72" s="17" t="s">
        <v>114</v>
      </c>
      <c r="C72" s="89" t="s">
        <v>53</v>
      </c>
      <c r="D72" s="89"/>
      <c r="E72" s="89"/>
      <c r="F72" s="89"/>
      <c r="H72" s="56" t="s">
        <v>54</v>
      </c>
      <c r="I72" s="7"/>
      <c r="J72" s="17"/>
      <c r="L72" s="42"/>
      <c r="M72" s="46"/>
    </row>
    <row r="73" spans="2:13" s="20" customFormat="1" ht="19.95" customHeight="1" thickTop="1" thickBot="1" x14ac:dyDescent="0.35">
      <c r="B73" s="17" t="s">
        <v>77</v>
      </c>
      <c r="C73" s="89" t="s">
        <v>56</v>
      </c>
      <c r="D73" s="89"/>
      <c r="E73" s="89"/>
      <c r="H73" s="58">
        <v>6000</v>
      </c>
      <c r="I73" s="7"/>
      <c r="J73" s="17"/>
      <c r="L73" s="42"/>
      <c r="M73" s="46"/>
    </row>
    <row r="74" spans="2:13" s="20" customFormat="1" ht="19.95" customHeight="1" thickTop="1" thickBot="1" x14ac:dyDescent="0.35">
      <c r="B74" s="17" t="s">
        <v>78</v>
      </c>
      <c r="C74" s="20" t="s">
        <v>57</v>
      </c>
      <c r="E74" s="36"/>
      <c r="F74" s="115"/>
      <c r="G74" s="116"/>
      <c r="I74" s="59">
        <f>'Kalkulator Anak'!J21</f>
        <v>0</v>
      </c>
      <c r="J74" s="17"/>
      <c r="L74" s="42"/>
      <c r="M74" s="46"/>
    </row>
    <row r="75" spans="2:13" s="17" customFormat="1" ht="19.95" customHeight="1" thickTop="1" thickBot="1" x14ac:dyDescent="0.35">
      <c r="B75" s="17" t="s">
        <v>80</v>
      </c>
      <c r="C75" s="88" t="s">
        <v>126</v>
      </c>
      <c r="D75" s="88"/>
      <c r="E75" s="88"/>
      <c r="F75" s="88"/>
      <c r="G75" s="88"/>
      <c r="H75" s="56" t="s">
        <v>111</v>
      </c>
      <c r="I75" s="59">
        <f>'Kalkulator Insurans Nyawa KWSP'!M7</f>
        <v>0</v>
      </c>
      <c r="L75" s="42"/>
      <c r="M75" s="46"/>
    </row>
    <row r="76" spans="2:13" s="83" customFormat="1" ht="24.6" customHeight="1" thickTop="1" thickBot="1" x14ac:dyDescent="0.35">
      <c r="B76" s="83" t="s">
        <v>82</v>
      </c>
      <c r="C76" s="88" t="s">
        <v>208</v>
      </c>
      <c r="D76" s="88"/>
      <c r="E76" s="88"/>
      <c r="F76" s="88"/>
      <c r="G76" s="88"/>
      <c r="H76" s="82"/>
      <c r="I76" s="59">
        <f>'Faedah Pinjaman Perumahan'!M8</f>
        <v>0</v>
      </c>
      <c r="L76" s="42"/>
      <c r="M76" s="46"/>
    </row>
    <row r="77" spans="2:13" ht="19.95" customHeight="1" thickTop="1" thickBot="1" x14ac:dyDescent="0.3">
      <c r="B77" s="17" t="s">
        <v>116</v>
      </c>
      <c r="C77" s="20" t="s">
        <v>79</v>
      </c>
      <c r="D77" s="20"/>
      <c r="E77" s="20"/>
      <c r="F77" s="20"/>
      <c r="H77" s="56" t="s">
        <v>41</v>
      </c>
      <c r="I77" s="7"/>
    </row>
    <row r="78" spans="2:13" ht="19.95" customHeight="1" thickTop="1" thickBot="1" x14ac:dyDescent="0.3">
      <c r="B78" s="17" t="s">
        <v>121</v>
      </c>
      <c r="C78" s="89" t="s">
        <v>81</v>
      </c>
      <c r="D78" s="89"/>
      <c r="E78" s="89"/>
      <c r="F78" s="89"/>
      <c r="H78" s="56" t="s">
        <v>54</v>
      </c>
      <c r="I78" s="7"/>
    </row>
    <row r="79" spans="2:13" ht="19.95" customHeight="1" thickTop="1" thickBot="1" x14ac:dyDescent="0.3">
      <c r="B79" s="17" t="s">
        <v>122</v>
      </c>
      <c r="C79" s="89" t="s">
        <v>83</v>
      </c>
      <c r="D79" s="89"/>
      <c r="E79" s="89"/>
      <c r="F79" s="89"/>
      <c r="G79" s="89"/>
      <c r="H79" s="56" t="s">
        <v>118</v>
      </c>
      <c r="I79" s="7"/>
    </row>
    <row r="80" spans="2:13" s="20" customFormat="1" ht="45.6" customHeight="1" thickTop="1" thickBot="1" x14ac:dyDescent="0.35">
      <c r="B80" s="17" t="s">
        <v>139</v>
      </c>
      <c r="C80" s="88" t="s">
        <v>206</v>
      </c>
      <c r="D80" s="88"/>
      <c r="E80" s="88"/>
      <c r="F80" s="88"/>
      <c r="G80" s="88"/>
      <c r="H80" s="56" t="s">
        <v>112</v>
      </c>
      <c r="I80" s="7"/>
      <c r="J80" s="17"/>
      <c r="L80" s="42"/>
      <c r="M80" s="46"/>
    </row>
    <row r="81" spans="2:16" ht="20.100000000000001" customHeight="1" thickTop="1" thickBot="1" x14ac:dyDescent="0.3">
      <c r="B81" s="17" t="s">
        <v>207</v>
      </c>
      <c r="C81" s="90" t="s">
        <v>84</v>
      </c>
      <c r="D81" s="90"/>
      <c r="E81" s="90"/>
      <c r="F81" s="90"/>
      <c r="G81" s="90"/>
      <c r="H81" s="90"/>
      <c r="I81" s="90"/>
      <c r="J81" s="50">
        <f>SUM(J34,I35:I80)</f>
        <v>9000</v>
      </c>
    </row>
    <row r="82" spans="2:16" ht="20.100000000000001" customHeight="1" thickTop="1" thickBot="1" x14ac:dyDescent="0.3">
      <c r="B82" s="53" t="s">
        <v>218</v>
      </c>
      <c r="C82" s="99" t="s">
        <v>219</v>
      </c>
      <c r="D82" s="99"/>
      <c r="E82" s="99"/>
      <c r="F82" s="99"/>
      <c r="G82" s="99"/>
      <c r="H82" s="99"/>
      <c r="I82" s="99"/>
      <c r="L82" s="60">
        <f>MAX(0,L30-J81)</f>
        <v>0</v>
      </c>
      <c r="M82" s="61" t="s">
        <v>140</v>
      </c>
    </row>
    <row r="83" spans="2:16" ht="10.050000000000001" customHeight="1" thickTop="1" x14ac:dyDescent="0.25">
      <c r="B83" s="37"/>
      <c r="C83" s="37"/>
      <c r="D83" s="37"/>
      <c r="E83" s="37"/>
      <c r="F83" s="37"/>
      <c r="G83" s="37"/>
      <c r="H83" s="37"/>
      <c r="I83" s="37"/>
      <c r="M83" s="62"/>
    </row>
    <row r="84" spans="2:16" ht="20.100000000000001" customHeight="1" x14ac:dyDescent="0.25">
      <c r="B84" s="114" t="s">
        <v>85</v>
      </c>
      <c r="C84" s="98"/>
      <c r="D84" s="98"/>
      <c r="E84" s="98"/>
      <c r="F84" s="98"/>
      <c r="G84" s="98"/>
      <c r="H84" s="98"/>
      <c r="I84" s="98"/>
      <c r="J84" s="98"/>
      <c r="K84" s="98"/>
      <c r="L84" s="98"/>
      <c r="M84" s="98"/>
    </row>
    <row r="85" spans="2:16" ht="10.050000000000001" customHeight="1" x14ac:dyDescent="0.25">
      <c r="M85" s="62"/>
    </row>
    <row r="86" spans="2:16" s="20" customFormat="1" ht="19.95" customHeight="1" x14ac:dyDescent="0.3">
      <c r="B86" s="17" t="s">
        <v>86</v>
      </c>
      <c r="C86" s="20" t="s">
        <v>88</v>
      </c>
      <c r="I86" s="18">
        <f>_xlfn.IFNA(VLOOKUP(L82,G114:J123,1),"0")</f>
        <v>0</v>
      </c>
      <c r="J86" s="17"/>
      <c r="L86" s="18">
        <f>_xlfn.IFNA(VLOOKUP(L82,G114:J123,3),"0")</f>
        <v>0</v>
      </c>
      <c r="M86" s="61" t="s">
        <v>140</v>
      </c>
      <c r="N86" s="36" t="s">
        <v>127</v>
      </c>
      <c r="O86" s="43"/>
      <c r="P86" s="15"/>
    </row>
    <row r="87" spans="2:16" s="19" customFormat="1" ht="19.95" customHeight="1" x14ac:dyDescent="0.3">
      <c r="B87" s="17" t="s">
        <v>87</v>
      </c>
      <c r="C87" s="19" t="s">
        <v>89</v>
      </c>
      <c r="I87" s="18">
        <f>+L82-I86</f>
        <v>0</v>
      </c>
      <c r="L87" s="18">
        <f>I87*N87</f>
        <v>0</v>
      </c>
      <c r="M87" s="61" t="s">
        <v>140</v>
      </c>
      <c r="N87" s="35">
        <f>_xlfn.IFNA(VLOOKUP(L82,G114:J123,4),"0.00")</f>
        <v>0</v>
      </c>
      <c r="O87" s="81"/>
    </row>
    <row r="88" spans="2:16" s="17" customFormat="1" ht="19.95" customHeight="1" thickBot="1" x14ac:dyDescent="0.35">
      <c r="B88" s="17" t="s">
        <v>91</v>
      </c>
      <c r="C88" s="99" t="s">
        <v>92</v>
      </c>
      <c r="D88" s="99"/>
      <c r="E88" s="99"/>
      <c r="F88" s="99"/>
      <c r="G88" s="99"/>
      <c r="H88" s="99"/>
      <c r="L88" s="60">
        <f>L86+L87</f>
        <v>0</v>
      </c>
      <c r="M88" s="61" t="s">
        <v>140</v>
      </c>
      <c r="P88" s="18"/>
    </row>
    <row r="89" spans="2:16" ht="10.050000000000001" customHeight="1" thickTop="1" x14ac:dyDescent="0.25">
      <c r="B89" s="15"/>
      <c r="C89" s="15"/>
      <c r="D89" s="15"/>
      <c r="E89" s="15"/>
      <c r="F89" s="15"/>
      <c r="G89" s="15"/>
      <c r="H89" s="15"/>
      <c r="I89" s="15"/>
      <c r="J89" s="15"/>
      <c r="K89" s="15"/>
      <c r="L89" s="52"/>
      <c r="P89" s="18"/>
    </row>
    <row r="90" spans="2:16" ht="20.100000000000001" customHeight="1" x14ac:dyDescent="0.25">
      <c r="B90" s="114" t="s">
        <v>90</v>
      </c>
      <c r="C90" s="98"/>
      <c r="D90" s="98"/>
      <c r="E90" s="98"/>
      <c r="F90" s="98"/>
      <c r="G90" s="98"/>
      <c r="H90" s="98"/>
      <c r="I90" s="98"/>
      <c r="J90" s="98"/>
      <c r="K90" s="98"/>
      <c r="L90" s="98"/>
      <c r="M90" s="98"/>
      <c r="P90" s="18"/>
    </row>
    <row r="91" spans="2:16" ht="10.050000000000001" customHeight="1" thickBot="1" x14ac:dyDescent="0.3">
      <c r="P91" s="18"/>
    </row>
    <row r="92" spans="2:16" ht="19.95" customHeight="1" thickTop="1" thickBot="1" x14ac:dyDescent="0.3">
      <c r="B92" s="17" t="s">
        <v>93</v>
      </c>
      <c r="C92" s="20" t="s">
        <v>94</v>
      </c>
      <c r="D92" s="20"/>
      <c r="E92" s="20"/>
      <c r="F92" s="20"/>
      <c r="G92" s="20"/>
      <c r="H92" s="20"/>
      <c r="I92" s="20"/>
      <c r="K92" s="20"/>
      <c r="L92" s="59">
        <f>IF(L82=0,0,IF(L82&lt;=35000,400,0))</f>
        <v>0</v>
      </c>
      <c r="M92" s="61" t="s">
        <v>140</v>
      </c>
      <c r="N92" s="44"/>
      <c r="O92" s="44"/>
      <c r="P92" s="18"/>
    </row>
    <row r="93" spans="2:16" ht="19.95" customHeight="1" thickTop="1" thickBot="1" x14ac:dyDescent="0.3">
      <c r="B93" s="17" t="s">
        <v>95</v>
      </c>
      <c r="C93" s="20" t="s">
        <v>96</v>
      </c>
      <c r="D93" s="20"/>
      <c r="E93" s="20"/>
      <c r="F93" s="20"/>
      <c r="G93" s="20"/>
      <c r="H93" s="20"/>
      <c r="I93" s="20"/>
      <c r="K93" s="20"/>
      <c r="L93" s="59">
        <f>IF(I72+L92=4400,400,0)</f>
        <v>0</v>
      </c>
      <c r="M93" s="61" t="s">
        <v>140</v>
      </c>
      <c r="N93" s="44"/>
      <c r="O93" s="44"/>
      <c r="P93" s="18"/>
    </row>
    <row r="94" spans="2:16" ht="19.95" customHeight="1" thickTop="1" x14ac:dyDescent="0.25">
      <c r="B94" s="17" t="s">
        <v>97</v>
      </c>
      <c r="C94" s="20" t="s">
        <v>98</v>
      </c>
      <c r="D94" s="20"/>
      <c r="E94" s="20"/>
      <c r="F94" s="20"/>
      <c r="G94" s="20"/>
      <c r="H94" s="20"/>
      <c r="I94" s="20"/>
      <c r="K94" s="20"/>
      <c r="L94" s="9"/>
      <c r="M94" s="61" t="s">
        <v>140</v>
      </c>
      <c r="N94" s="44"/>
      <c r="O94" s="44"/>
      <c r="P94" s="18"/>
    </row>
    <row r="95" spans="2:16" ht="19.95" customHeight="1" thickBot="1" x14ac:dyDescent="0.3">
      <c r="B95" s="17" t="s">
        <v>99</v>
      </c>
      <c r="C95" s="99" t="s">
        <v>109</v>
      </c>
      <c r="D95" s="99"/>
      <c r="E95" s="99"/>
      <c r="F95" s="99"/>
      <c r="G95" s="99"/>
      <c r="H95" s="99"/>
      <c r="I95" s="20"/>
      <c r="K95" s="20"/>
      <c r="L95" s="63">
        <f>IF(L88-SUM(L92+L93+L94)&gt;0,L88-SUM(L92+L93+L94),0)</f>
        <v>0</v>
      </c>
      <c r="M95" s="61" t="s">
        <v>140</v>
      </c>
      <c r="N95" s="44"/>
      <c r="O95" s="44"/>
      <c r="P95" s="18"/>
    </row>
    <row r="96" spans="2:16" ht="10.050000000000001" customHeight="1" thickTop="1" x14ac:dyDescent="0.25">
      <c r="C96" s="20"/>
      <c r="D96" s="20"/>
      <c r="E96" s="20"/>
      <c r="F96" s="20"/>
      <c r="G96" s="20"/>
      <c r="H96" s="20"/>
      <c r="I96" s="20"/>
      <c r="K96" s="20"/>
      <c r="M96" s="62"/>
      <c r="N96" s="44"/>
      <c r="O96" s="44"/>
      <c r="P96" s="18"/>
    </row>
    <row r="97" spans="2:15" ht="20.100000000000001" customHeight="1" x14ac:dyDescent="0.25">
      <c r="B97" s="114" t="s">
        <v>103</v>
      </c>
      <c r="C97" s="98"/>
      <c r="D97" s="98"/>
      <c r="E97" s="98"/>
      <c r="F97" s="98"/>
      <c r="G97" s="98"/>
      <c r="H97" s="98"/>
      <c r="I97" s="98"/>
      <c r="J97" s="98"/>
      <c r="K97" s="98"/>
      <c r="L97" s="98"/>
      <c r="M97" s="98"/>
    </row>
    <row r="98" spans="2:15" ht="10.050000000000001" customHeight="1" thickBot="1" x14ac:dyDescent="0.3"/>
    <row r="99" spans="2:15" s="20" customFormat="1" ht="20.100000000000001" customHeight="1" thickTop="1" thickBot="1" x14ac:dyDescent="0.35">
      <c r="B99" s="17" t="s">
        <v>100</v>
      </c>
      <c r="C99" s="20" t="s">
        <v>102</v>
      </c>
      <c r="J99" s="17"/>
      <c r="L99" s="7"/>
      <c r="M99" s="61" t="s">
        <v>140</v>
      </c>
    </row>
    <row r="100" spans="2:15" s="20" customFormat="1" ht="20.100000000000001" customHeight="1" thickTop="1" x14ac:dyDescent="0.3">
      <c r="B100" s="17" t="s">
        <v>101</v>
      </c>
      <c r="C100" s="20" t="s">
        <v>104</v>
      </c>
      <c r="J100" s="17"/>
      <c r="L100" s="9"/>
      <c r="M100" s="61" t="s">
        <v>140</v>
      </c>
    </row>
    <row r="101" spans="2:15" ht="20.100000000000001" customHeight="1" thickBot="1" x14ac:dyDescent="0.3">
      <c r="B101" s="17" t="s">
        <v>105</v>
      </c>
      <c r="C101" s="99" t="s">
        <v>108</v>
      </c>
      <c r="D101" s="99"/>
      <c r="E101" s="99"/>
      <c r="F101" s="99"/>
      <c r="G101" s="99"/>
      <c r="H101" s="99"/>
      <c r="L101" s="63">
        <f>IF(L95&gt;=0, L95-(SUM(L99:L100)), (SUM(L99:L100))-L95)</f>
        <v>0</v>
      </c>
      <c r="M101" s="61" t="s">
        <v>140</v>
      </c>
    </row>
    <row r="102" spans="2:15" ht="20.100000000000001" customHeight="1" thickTop="1" thickBot="1" x14ac:dyDescent="0.3"/>
    <row r="103" spans="2:15" ht="20.100000000000001" customHeight="1" thickTop="1" thickBot="1" x14ac:dyDescent="0.3">
      <c r="B103" s="17" t="s">
        <v>106</v>
      </c>
      <c r="C103" s="89" t="s">
        <v>216</v>
      </c>
      <c r="D103" s="89"/>
      <c r="E103" s="89"/>
      <c r="F103" s="89"/>
      <c r="G103" s="89"/>
      <c r="H103" s="89"/>
      <c r="L103" s="7"/>
    </row>
    <row r="104" spans="2:15" ht="10.050000000000001" customHeight="1" thickTop="1" x14ac:dyDescent="0.25">
      <c r="N104" s="64"/>
      <c r="O104" s="64"/>
    </row>
    <row r="105" spans="2:15" ht="20.100000000000001" customHeight="1" thickBot="1" x14ac:dyDescent="0.3">
      <c r="B105" s="113" t="s">
        <v>107</v>
      </c>
      <c r="C105" s="113"/>
      <c r="D105" s="113"/>
      <c r="E105" s="113"/>
      <c r="F105" s="113"/>
      <c r="G105" s="113"/>
      <c r="H105" s="113"/>
      <c r="I105" s="113"/>
      <c r="J105" s="113"/>
      <c r="L105" s="60">
        <f>IF(L101&gt;=L103, L101-(SUM(L103:L103)), "("&amp;(SUM(L103:L103))-L101&amp;")")</f>
        <v>0</v>
      </c>
      <c r="M105" s="61" t="s">
        <v>140</v>
      </c>
    </row>
    <row r="106" spans="2:15" ht="10.050000000000001" customHeight="1" thickTop="1" x14ac:dyDescent="0.25"/>
    <row r="107" spans="2:15" ht="20.100000000000001" customHeight="1" x14ac:dyDescent="0.25">
      <c r="B107" s="107" t="s">
        <v>192</v>
      </c>
      <c r="C107" s="108"/>
      <c r="D107" s="108"/>
      <c r="E107" s="108"/>
      <c r="F107" s="108"/>
      <c r="G107" s="108"/>
      <c r="H107" s="108"/>
      <c r="I107" s="108"/>
      <c r="J107" s="108"/>
      <c r="K107" s="108"/>
      <c r="L107" s="109"/>
    </row>
    <row r="108" spans="2:15" ht="20.100000000000001" customHeight="1" x14ac:dyDescent="0.25">
      <c r="B108" s="110"/>
      <c r="C108" s="111"/>
      <c r="D108" s="111"/>
      <c r="E108" s="111"/>
      <c r="F108" s="111"/>
      <c r="G108" s="111"/>
      <c r="H108" s="111"/>
      <c r="I108" s="111"/>
      <c r="J108" s="111"/>
      <c r="K108" s="111"/>
      <c r="L108" s="112"/>
    </row>
    <row r="109" spans="2:15" ht="10.050000000000001" customHeight="1" x14ac:dyDescent="0.25">
      <c r="B109" s="20"/>
      <c r="J109" s="14"/>
      <c r="L109" s="44"/>
    </row>
    <row r="110" spans="2:15" ht="20.100000000000001" customHeight="1" x14ac:dyDescent="0.25">
      <c r="B110" s="106" t="s">
        <v>215</v>
      </c>
      <c r="C110" s="106"/>
      <c r="D110" s="106"/>
      <c r="E110" s="106"/>
      <c r="F110" s="106"/>
      <c r="G110" s="106"/>
      <c r="H110" s="106"/>
      <c r="I110" s="106"/>
      <c r="J110" s="106"/>
      <c r="K110" s="106"/>
      <c r="L110" s="106"/>
      <c r="M110" s="106"/>
    </row>
    <row r="111" spans="2:15" ht="10.050000000000001" customHeight="1" thickBot="1" x14ac:dyDescent="0.3">
      <c r="E111" s="104"/>
      <c r="F111" s="104"/>
      <c r="G111" s="104"/>
    </row>
    <row r="112" spans="2:15" ht="21" customHeight="1" thickBot="1" x14ac:dyDescent="0.3">
      <c r="D112" s="141" t="s">
        <v>166</v>
      </c>
      <c r="E112" s="142"/>
      <c r="F112" s="143"/>
      <c r="G112" s="136" t="s">
        <v>163</v>
      </c>
      <c r="H112" s="138" t="s">
        <v>164</v>
      </c>
      <c r="I112" s="140" t="s">
        <v>182</v>
      </c>
      <c r="J112" s="140" t="s">
        <v>165</v>
      </c>
      <c r="L112" s="15"/>
      <c r="M112" s="130" t="s">
        <v>181</v>
      </c>
      <c r="N112" s="131"/>
      <c r="O112" s="132"/>
    </row>
    <row r="113" spans="2:15" ht="25.2" customHeight="1" thickBot="1" x14ac:dyDescent="0.3">
      <c r="B113" s="14"/>
      <c r="D113" s="144"/>
      <c r="E113" s="145"/>
      <c r="F113" s="146"/>
      <c r="G113" s="137"/>
      <c r="H113" s="139"/>
      <c r="I113" s="140"/>
      <c r="J113" s="140"/>
      <c r="L113" s="15"/>
      <c r="M113" s="133"/>
      <c r="N113" s="134"/>
      <c r="O113" s="135"/>
    </row>
    <row r="114" spans="2:15" ht="20.100000000000001" customHeight="1" x14ac:dyDescent="0.25">
      <c r="B114" s="14"/>
      <c r="D114" s="153" t="s">
        <v>142</v>
      </c>
      <c r="E114" s="154"/>
      <c r="F114" s="155"/>
      <c r="G114" s="76">
        <v>0</v>
      </c>
      <c r="H114" s="66"/>
      <c r="I114" s="65">
        <v>0</v>
      </c>
      <c r="J114" s="67">
        <v>0</v>
      </c>
      <c r="L114" s="80"/>
      <c r="M114" s="127" t="s">
        <v>176</v>
      </c>
      <c r="N114" s="117" t="s">
        <v>178</v>
      </c>
      <c r="O114" s="118"/>
    </row>
    <row r="115" spans="2:15" ht="20.100000000000001" customHeight="1" x14ac:dyDescent="0.25">
      <c r="B115" s="14"/>
      <c r="D115" s="147" t="s">
        <v>143</v>
      </c>
      <c r="E115" s="148"/>
      <c r="F115" s="149"/>
      <c r="G115" s="74">
        <v>5000</v>
      </c>
      <c r="H115" s="68">
        <v>15000</v>
      </c>
      <c r="I115" s="68">
        <v>0</v>
      </c>
      <c r="J115" s="69">
        <v>0.01</v>
      </c>
      <c r="M115" s="127"/>
      <c r="N115" s="117"/>
      <c r="O115" s="118"/>
    </row>
    <row r="116" spans="2:15" ht="20.100000000000001" customHeight="1" x14ac:dyDescent="0.25">
      <c r="B116" s="14"/>
      <c r="D116" s="150" t="s">
        <v>144</v>
      </c>
      <c r="E116" s="151"/>
      <c r="F116" s="152"/>
      <c r="G116" s="75">
        <v>20000</v>
      </c>
      <c r="H116" s="70">
        <v>15000</v>
      </c>
      <c r="I116" s="70">
        <v>150</v>
      </c>
      <c r="J116" s="67">
        <v>0.03</v>
      </c>
      <c r="L116" s="20"/>
      <c r="M116" s="128" t="s">
        <v>176</v>
      </c>
      <c r="N116" s="119" t="s">
        <v>179</v>
      </c>
      <c r="O116" s="120"/>
    </row>
    <row r="117" spans="2:15" ht="20.100000000000001" customHeight="1" x14ac:dyDescent="0.25">
      <c r="B117" s="14"/>
      <c r="D117" s="147" t="s">
        <v>145</v>
      </c>
      <c r="E117" s="148"/>
      <c r="F117" s="149"/>
      <c r="G117" s="74">
        <v>35000</v>
      </c>
      <c r="H117" s="68">
        <v>15000</v>
      </c>
      <c r="I117" s="68">
        <v>600</v>
      </c>
      <c r="J117" s="69">
        <v>0.06</v>
      </c>
      <c r="L117" s="20"/>
      <c r="M117" s="128"/>
      <c r="N117" s="119"/>
      <c r="O117" s="120"/>
    </row>
    <row r="118" spans="2:15" ht="20.100000000000001" customHeight="1" x14ac:dyDescent="0.25">
      <c r="B118" s="14"/>
      <c r="D118" s="150" t="s">
        <v>146</v>
      </c>
      <c r="E118" s="151"/>
      <c r="F118" s="152"/>
      <c r="G118" s="75">
        <v>50000</v>
      </c>
      <c r="H118" s="70">
        <v>20000</v>
      </c>
      <c r="I118" s="70">
        <v>1500</v>
      </c>
      <c r="J118" s="67">
        <v>0.11</v>
      </c>
      <c r="L118" s="19"/>
      <c r="M118" s="127" t="s">
        <v>176</v>
      </c>
      <c r="N118" s="121" t="s">
        <v>180</v>
      </c>
      <c r="O118" s="118"/>
    </row>
    <row r="119" spans="2:15" ht="20.100000000000001" customHeight="1" thickBot="1" x14ac:dyDescent="0.3">
      <c r="B119" s="14"/>
      <c r="D119" s="147" t="s">
        <v>147</v>
      </c>
      <c r="E119" s="148"/>
      <c r="F119" s="149"/>
      <c r="G119" s="74">
        <v>70000</v>
      </c>
      <c r="H119" s="68">
        <v>30000</v>
      </c>
      <c r="I119" s="68">
        <v>3700</v>
      </c>
      <c r="J119" s="69">
        <v>0.19</v>
      </c>
      <c r="L119" s="19"/>
      <c r="M119" s="129"/>
      <c r="N119" s="122"/>
      <c r="O119" s="123"/>
    </row>
    <row r="120" spans="2:15" ht="20.100000000000001" customHeight="1" x14ac:dyDescent="0.25">
      <c r="B120" s="14"/>
      <c r="D120" s="150" t="s">
        <v>148</v>
      </c>
      <c r="E120" s="151"/>
      <c r="F120" s="152"/>
      <c r="G120" s="75">
        <v>100000</v>
      </c>
      <c r="H120" s="70">
        <v>300000</v>
      </c>
      <c r="I120" s="70">
        <v>9400</v>
      </c>
      <c r="J120" s="67">
        <v>0.25</v>
      </c>
      <c r="L120" s="19"/>
      <c r="M120" s="78"/>
      <c r="N120" s="79"/>
      <c r="O120" s="79"/>
    </row>
    <row r="121" spans="2:15" ht="20.100000000000001" customHeight="1" x14ac:dyDescent="0.25">
      <c r="B121" s="14"/>
      <c r="D121" s="147" t="s">
        <v>149</v>
      </c>
      <c r="E121" s="148"/>
      <c r="F121" s="149"/>
      <c r="G121" s="74">
        <v>400000</v>
      </c>
      <c r="H121" s="68">
        <v>200000</v>
      </c>
      <c r="I121" s="68">
        <v>84400</v>
      </c>
      <c r="J121" s="71">
        <v>0.26</v>
      </c>
      <c r="L121" s="19"/>
      <c r="M121" s="78"/>
      <c r="N121" s="79"/>
      <c r="O121" s="79"/>
    </row>
    <row r="122" spans="2:15" ht="20.100000000000001" customHeight="1" x14ac:dyDescent="0.25">
      <c r="B122" s="14"/>
      <c r="D122" s="150" t="s">
        <v>150</v>
      </c>
      <c r="E122" s="151"/>
      <c r="F122" s="152"/>
      <c r="G122" s="75">
        <v>600000</v>
      </c>
      <c r="H122" s="70">
        <v>1400000</v>
      </c>
      <c r="I122" s="70">
        <v>136400</v>
      </c>
      <c r="J122" s="66">
        <v>0.28000000000000003</v>
      </c>
      <c r="L122" s="19"/>
    </row>
    <row r="123" spans="2:15" ht="20.100000000000001" customHeight="1" thickBot="1" x14ac:dyDescent="0.3">
      <c r="B123" s="14"/>
      <c r="D123" s="124" t="s">
        <v>167</v>
      </c>
      <c r="E123" s="125"/>
      <c r="F123" s="126"/>
      <c r="G123" s="77">
        <v>2000000</v>
      </c>
      <c r="H123" s="72"/>
      <c r="I123" s="72">
        <v>528400</v>
      </c>
      <c r="J123" s="73">
        <v>0.3</v>
      </c>
      <c r="L123" s="19"/>
    </row>
    <row r="125" spans="2:15" ht="20.100000000000001" hidden="1" customHeight="1" x14ac:dyDescent="0.25">
      <c r="D125" s="14" t="s">
        <v>168</v>
      </c>
    </row>
    <row r="126" spans="2:15" ht="20.100000000000001" hidden="1" customHeight="1" x14ac:dyDescent="0.25">
      <c r="D126" s="14" t="s">
        <v>169</v>
      </c>
    </row>
    <row r="127" spans="2:15" ht="20.100000000000001" hidden="1" customHeight="1" x14ac:dyDescent="0.25">
      <c r="D127" s="14" t="s">
        <v>170</v>
      </c>
    </row>
    <row r="128" spans="2:15" ht="20.100000000000001" hidden="1" customHeight="1" x14ac:dyDescent="0.25">
      <c r="D128" s="14" t="s">
        <v>171</v>
      </c>
    </row>
    <row r="129" spans="4:4" ht="20.100000000000001" hidden="1" customHeight="1" x14ac:dyDescent="0.25">
      <c r="D129" s="20" t="s">
        <v>172</v>
      </c>
    </row>
  </sheetData>
  <sheetProtection algorithmName="SHA-512" hashValue="4rX47JWH5FHkILwg+Qxc926BB9T1rtv2P/7g2QzXVzKH5JBZxdtR6anJgBqxPTB+e5FIucfjSbLYBd91bUjdRQ==" saltValue="bQvKwCdM+nkfW78wbhD1PA==" spinCount="100000" sheet="1" objects="1" scenarios="1"/>
  <mergeCells count="114">
    <mergeCell ref="N114:O115"/>
    <mergeCell ref="N116:O117"/>
    <mergeCell ref="N118:O119"/>
    <mergeCell ref="D123:F123"/>
    <mergeCell ref="M114:M115"/>
    <mergeCell ref="M116:M117"/>
    <mergeCell ref="M118:M119"/>
    <mergeCell ref="M112:O113"/>
    <mergeCell ref="G112:G113"/>
    <mergeCell ref="H112:H113"/>
    <mergeCell ref="I112:I113"/>
    <mergeCell ref="J112:J113"/>
    <mergeCell ref="D112:F113"/>
    <mergeCell ref="D117:F117"/>
    <mergeCell ref="D118:F118"/>
    <mergeCell ref="D119:F119"/>
    <mergeCell ref="D120:F120"/>
    <mergeCell ref="D121:F121"/>
    <mergeCell ref="D122:F122"/>
    <mergeCell ref="D114:F114"/>
    <mergeCell ref="D115:F115"/>
    <mergeCell ref="D116:F116"/>
    <mergeCell ref="B97:M97"/>
    <mergeCell ref="C51:G51"/>
    <mergeCell ref="C35:G35"/>
    <mergeCell ref="C36:G36"/>
    <mergeCell ref="C69:G69"/>
    <mergeCell ref="C81:I81"/>
    <mergeCell ref="F74:G74"/>
    <mergeCell ref="C70:G70"/>
    <mergeCell ref="C75:G75"/>
    <mergeCell ref="C46:G46"/>
    <mergeCell ref="C64:G64"/>
    <mergeCell ref="C80:G80"/>
    <mergeCell ref="C47:G47"/>
    <mergeCell ref="C79:G79"/>
    <mergeCell ref="C78:F78"/>
    <mergeCell ref="C71:G71"/>
    <mergeCell ref="B90:M90"/>
    <mergeCell ref="B84:M84"/>
    <mergeCell ref="I59:I63"/>
    <mergeCell ref="I42:I58"/>
    <mergeCell ref="C82:I82"/>
    <mergeCell ref="C39:G39"/>
    <mergeCell ref="C40:G40"/>
    <mergeCell ref="C41:G41"/>
    <mergeCell ref="C26:H26"/>
    <mergeCell ref="C27:H27"/>
    <mergeCell ref="C28:H28"/>
    <mergeCell ref="C29:I29"/>
    <mergeCell ref="C30:I30"/>
    <mergeCell ref="C34:G34"/>
    <mergeCell ref="C24:H24"/>
    <mergeCell ref="C37:G37"/>
    <mergeCell ref="E111:G111"/>
    <mergeCell ref="C72:F72"/>
    <mergeCell ref="C73:E73"/>
    <mergeCell ref="C50:G50"/>
    <mergeCell ref="C52:G52"/>
    <mergeCell ref="C53:G53"/>
    <mergeCell ref="H42:H58"/>
    <mergeCell ref="B110:M110"/>
    <mergeCell ref="C61:G61"/>
    <mergeCell ref="C63:G63"/>
    <mergeCell ref="H59:H63"/>
    <mergeCell ref="B107:L108"/>
    <mergeCell ref="B105:J105"/>
    <mergeCell ref="C95:H95"/>
    <mergeCell ref="C101:H101"/>
    <mergeCell ref="C103:H103"/>
    <mergeCell ref="B32:M32"/>
    <mergeCell ref="C65:G65"/>
    <mergeCell ref="C66:G66"/>
    <mergeCell ref="C68:G68"/>
    <mergeCell ref="C88:H88"/>
    <mergeCell ref="C42:G42"/>
    <mergeCell ref="C59:G59"/>
    <mergeCell ref="C43:G43"/>
    <mergeCell ref="C44:G44"/>
    <mergeCell ref="C48:G48"/>
    <mergeCell ref="C49:G49"/>
    <mergeCell ref="H38:H41"/>
    <mergeCell ref="C45:G45"/>
    <mergeCell ref="I38:I41"/>
    <mergeCell ref="C54:G54"/>
    <mergeCell ref="C55:G55"/>
    <mergeCell ref="C57:G57"/>
    <mergeCell ref="C58:G58"/>
    <mergeCell ref="C56:G56"/>
    <mergeCell ref="C76:G76"/>
    <mergeCell ref="E1:I1"/>
    <mergeCell ref="I64:I68"/>
    <mergeCell ref="H64:H68"/>
    <mergeCell ref="C60:G60"/>
    <mergeCell ref="C62:G62"/>
    <mergeCell ref="C13:H13"/>
    <mergeCell ref="C14:H14"/>
    <mergeCell ref="C15:H15"/>
    <mergeCell ref="C18:H18"/>
    <mergeCell ref="C19:H19"/>
    <mergeCell ref="C21:H21"/>
    <mergeCell ref="C22:H22"/>
    <mergeCell ref="B10:M10"/>
    <mergeCell ref="C20:H20"/>
    <mergeCell ref="C12:H12"/>
    <mergeCell ref="G5:M5"/>
    <mergeCell ref="G6:M6"/>
    <mergeCell ref="G7:M7"/>
    <mergeCell ref="G8:M8"/>
    <mergeCell ref="B2:M2"/>
    <mergeCell ref="B3:M3"/>
    <mergeCell ref="C67:G67"/>
    <mergeCell ref="C23:I23"/>
    <mergeCell ref="C25:H25"/>
  </mergeCells>
  <dataValidations count="13">
    <dataValidation type="whole" operator="lessThan" allowBlank="1" showInputMessage="1" showErrorMessage="1" errorTitle="HARAP MAAF" error="Amaun yang di isi adalah melebihi dari amaun yang dibenarkan. Mohon untuk isi semula." sqref="I35 I71" xr:uid="{A6CF6A42-A546-4E76-BFF2-CE397C59CA74}">
      <formula1>8001</formula1>
    </dataValidation>
    <dataValidation type="whole" operator="lessThan" allowBlank="1" showInputMessage="1" showErrorMessage="1" errorTitle="HARAP MAAF" error="Amaun yang di isi adalah melebihi dari amaun yang dibenarkan. Mohon untuk isi semula." sqref="I36" xr:uid="{66D2B66E-262E-44C5-970B-989F0294757D}">
      <formula1>6001</formula1>
    </dataValidation>
    <dataValidation type="whole" operator="lessThan" allowBlank="1" showInputMessage="1" showErrorMessage="1" errorTitle="HARAP MAAF" error="Amaun yang di isi adalah melebihi dari amaun yang dibenarkan. Mohon untuk isi semula." sqref="I38" xr:uid="{CF355AE8-72B6-4440-A821-4F974480DAC9}">
      <formula1>7001</formula1>
    </dataValidation>
    <dataValidation type="whole" operator="lessThan" allowBlank="1" showInputMessage="1" showErrorMessage="1" errorTitle="HARAP MAAF" error="Amaun yang di isi adalah melebihi dari amaun yang dibenarkan. Mohon untuk isi semula." sqref="I42" xr:uid="{A557FC8F-5BC2-4B70-ABBD-BC8FB6257371}">
      <formula1>10001</formula1>
    </dataValidation>
    <dataValidation type="whole" operator="lessThan" allowBlank="1" showInputMessage="1" showErrorMessage="1" errorTitle="HARAP MAAF" error="Amaun yang di isi adalah melebihi dari amaun yang dibenarkan. Mohon untuk isi semula." sqref="I59 I80" xr:uid="{312E0D46-8516-4BDB-A5EE-CF5C319CBFC0}">
      <formula1>2501</formula1>
    </dataValidation>
    <dataValidation type="whole" operator="lessThan" allowBlank="1" showInputMessage="1" showErrorMessage="1" errorTitle="HARAP MAAF" error="Amaun yang di isi adalah melebihi dari amaun yang dibenarkan. Mohon untuk isi semula." sqref="I64:I68 I69" xr:uid="{60AA3E81-692C-4375-B9B8-A21108F4AF83}">
      <formula1>1001</formula1>
    </dataValidation>
    <dataValidation type="whole" operator="lessThan" allowBlank="1" showInputMessage="1" showErrorMessage="1" errorTitle="HARAP MAAF" error="Amaun yang di isi adalah melebihi dari amaun yang dibenarkan. Mohon untuk isi semula." sqref="I70 I77" xr:uid="{E013D291-76B8-4AFF-8CD9-C8D24C4CFAA6}">
      <formula1>3001</formula1>
    </dataValidation>
    <dataValidation type="whole" operator="equal" allowBlank="1" showInputMessage="1" showErrorMessage="1" errorTitle="HARAP MAAF" error="Amaun yang di isi adalah melebihi dari amaun yang dibenarkan. Mohon untuk isi semula." sqref="I72" xr:uid="{C2CC70A5-DB05-421C-8687-EAD4569169DB}">
      <formula1>4000</formula1>
    </dataValidation>
    <dataValidation type="whole" operator="equal" allowBlank="1" showInputMessage="1" showErrorMessage="1" errorTitle="HARAP MAAF" error="Amaun yang di isi adalah melebihi dari amaun yang dibenarkan. Mohon untuk isi semula." sqref="I73" xr:uid="{778DEE39-A528-4A1A-86BE-5269A93C3F55}">
      <formula1>6001</formula1>
    </dataValidation>
    <dataValidation type="whole" operator="lessThan" allowBlank="1" showInputMessage="1" showErrorMessage="1" errorTitle="HARAP MAAF" error="Amaun yang di isi adalah melebihi dari amaun yang dibenarkan. Mohon untuk isi semula." sqref="I79" xr:uid="{228898E1-F56D-44B2-8223-E8FB8FCF28A4}">
      <formula1>351</formula1>
    </dataValidation>
    <dataValidation type="list" allowBlank="1" showInputMessage="1" showErrorMessage="1" sqref="G8:M8" xr:uid="{DDF983C6-36E1-4377-B7ED-0EC2E15A5B86}">
      <formula1>$D$125:$D$129</formula1>
    </dataValidation>
    <dataValidation type="whole" operator="equal" allowBlank="1" showInputMessage="1" showErrorMessage="1" errorTitle="HARAP MAAF" error="Amaun yang di isi adalah melebihi dari amaun yang dibenarkan. Mohon untuk isi semula." sqref="I37" xr:uid="{E1A55C70-BFBD-4689-8D45-68D39DC1F76E}">
      <formula1>7001</formula1>
    </dataValidation>
    <dataValidation type="whole" operator="lessThan" allowBlank="1" showInputMessage="1" showErrorMessage="1" errorTitle="HARAP MAAF" error="Amaun yang di isi adalah melebihi dari amaun yang dibenarkan. Mohon untuk isi semula." sqref="I78" xr:uid="{05F30653-4498-4CA9-ADC2-623AE2FE347A}">
      <formula1>4001</formula1>
    </dataValidation>
  </dataValidations>
  <hyperlinks>
    <hyperlink ref="N114:N115" r:id="rId1" display="KU 4/2024: Pencukaian Individu Bermastautin Bahagian I - Hadiah Atau Sumbangan Dan Potongan Yang Dibenarkan" xr:uid="{A3799DDB-DD40-4855-9369-8D0C18F6BB4C}"/>
    <hyperlink ref="N116:N117" r:id="rId2" display="KU 5/2022: Pencukaian Individu Bermastautin Bahagian II - Pengiraan Jumlah Pendapatan dan Pendapatan Yang Boleh Dikenakan Cukai" xr:uid="{FFB805C1-4B19-4C7A-8887-F107975936A4}"/>
    <hyperlink ref="N118:N119" r:id="rId3" display="KU 3/2023: Pencukaian Individu Bermastautin Bahagian III - Pengiraan Cukai Dan Cukai Kena Bayar" xr:uid="{E2C527E0-4291-41BB-81A8-6D5BC220E496}"/>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2"/>
  <sheetViews>
    <sheetView showGridLines="0" workbookViewId="0">
      <selection activeCell="L17" sqref="L17:Q17"/>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thickBot="1" x14ac:dyDescent="0.35">
      <c r="B2" s="156" t="s">
        <v>110</v>
      </c>
      <c r="C2" s="156"/>
      <c r="D2" s="156"/>
      <c r="E2" s="156"/>
      <c r="F2" s="156"/>
      <c r="G2" s="156"/>
      <c r="H2" s="156"/>
      <c r="I2" s="156"/>
      <c r="J2" s="156"/>
      <c r="K2" s="156"/>
      <c r="L2" s="156"/>
      <c r="M2" s="156"/>
      <c r="N2" s="156"/>
      <c r="O2" s="156"/>
      <c r="P2" s="156"/>
      <c r="Q2" s="156"/>
      <c r="R2" s="156"/>
      <c r="S2" s="156"/>
      <c r="T2" s="156"/>
    </row>
    <row r="3" spans="2:20" ht="20.100000000000001" customHeight="1" thickTop="1" thickBot="1" x14ac:dyDescent="0.35">
      <c r="B3" s="157" t="s">
        <v>58</v>
      </c>
      <c r="C3" s="158"/>
      <c r="D3" s="158"/>
      <c r="E3" s="158"/>
      <c r="F3" s="158"/>
      <c r="G3" s="158"/>
      <c r="H3" s="158"/>
      <c r="I3" s="158"/>
      <c r="J3" s="158"/>
      <c r="L3" s="159" t="s">
        <v>63</v>
      </c>
      <c r="M3" s="159"/>
      <c r="N3" s="159"/>
      <c r="O3" s="159"/>
      <c r="P3" s="159"/>
      <c r="Q3" s="159"/>
      <c r="R3" s="159"/>
      <c r="S3" s="159"/>
      <c r="T3" s="159"/>
    </row>
    <row r="4" spans="2:20" s="14" customFormat="1" ht="20.100000000000001" customHeight="1" thickTop="1" thickBot="1" x14ac:dyDescent="0.3">
      <c r="B4" s="160" t="s">
        <v>62</v>
      </c>
      <c r="C4" s="160"/>
      <c r="D4" s="160"/>
      <c r="E4" s="160"/>
      <c r="F4" s="160"/>
      <c r="G4" s="160"/>
      <c r="H4" s="160"/>
      <c r="I4" s="160"/>
      <c r="J4" s="160"/>
      <c r="L4" s="160" t="s">
        <v>64</v>
      </c>
      <c r="M4" s="160"/>
      <c r="N4" s="160"/>
      <c r="O4" s="160"/>
      <c r="P4" s="160"/>
      <c r="Q4" s="160"/>
      <c r="R4" s="160"/>
      <c r="S4" s="160"/>
      <c r="T4" s="160"/>
    </row>
    <row r="5" spans="2:20" s="14" customFormat="1" ht="20.100000000000001" customHeight="1" thickTop="1" thickBot="1" x14ac:dyDescent="0.3">
      <c r="B5" s="163" t="s">
        <v>59</v>
      </c>
      <c r="C5" s="163"/>
      <c r="D5" s="163"/>
      <c r="E5" s="163"/>
      <c r="F5" s="163"/>
      <c r="G5" s="165" t="s">
        <v>153</v>
      </c>
      <c r="H5" s="161"/>
      <c r="I5" s="165" t="s">
        <v>60</v>
      </c>
      <c r="J5" s="165" t="s">
        <v>61</v>
      </c>
      <c r="L5" s="162" t="s">
        <v>59</v>
      </c>
      <c r="M5" s="162"/>
      <c r="N5" s="162"/>
      <c r="O5" s="162"/>
      <c r="P5" s="162"/>
      <c r="Q5" s="162" t="s">
        <v>154</v>
      </c>
      <c r="R5" s="161"/>
      <c r="S5" s="162" t="s">
        <v>60</v>
      </c>
      <c r="T5" s="162" t="s">
        <v>61</v>
      </c>
    </row>
    <row r="6" spans="2:20" s="14" customFormat="1" ht="20.100000000000001" customHeight="1" thickTop="1" thickBot="1" x14ac:dyDescent="0.3">
      <c r="B6" s="163"/>
      <c r="C6" s="163"/>
      <c r="D6" s="163"/>
      <c r="E6" s="163"/>
      <c r="F6" s="163"/>
      <c r="G6" s="165"/>
      <c r="H6" s="161"/>
      <c r="I6" s="165"/>
      <c r="J6" s="165"/>
      <c r="L6" s="162"/>
      <c r="M6" s="162"/>
      <c r="N6" s="162"/>
      <c r="O6" s="162"/>
      <c r="P6" s="162"/>
      <c r="Q6" s="162"/>
      <c r="R6" s="161"/>
      <c r="S6" s="162"/>
      <c r="T6" s="162"/>
    </row>
    <row r="7" spans="2:20" s="14" customFormat="1" ht="20.100000000000001" customHeight="1" thickTop="1" thickBot="1" x14ac:dyDescent="0.3">
      <c r="B7" s="15" t="s">
        <v>70</v>
      </c>
      <c r="L7" s="99" t="s">
        <v>57</v>
      </c>
      <c r="M7" s="99"/>
      <c r="N7" s="99"/>
      <c r="O7" s="99"/>
      <c r="P7" s="99"/>
    </row>
    <row r="8" spans="2:20" s="14" customFormat="1" ht="20.100000000000001" customHeight="1" thickTop="1" thickBot="1" x14ac:dyDescent="0.3">
      <c r="B8" s="14" t="s">
        <v>65</v>
      </c>
      <c r="G8" s="16">
        <v>2000</v>
      </c>
      <c r="H8" s="17" t="s">
        <v>69</v>
      </c>
      <c r="I8" s="10"/>
      <c r="J8" s="18">
        <f>G8*I8</f>
        <v>0</v>
      </c>
      <c r="L8" s="88" t="s">
        <v>65</v>
      </c>
      <c r="M8" s="88"/>
      <c r="N8" s="88"/>
      <c r="O8" s="88"/>
      <c r="P8" s="88"/>
      <c r="Q8" s="16">
        <v>1000</v>
      </c>
      <c r="R8" s="17" t="s">
        <v>69</v>
      </c>
      <c r="S8" s="10"/>
      <c r="T8" s="18">
        <f>Q8*S8</f>
        <v>0</v>
      </c>
    </row>
    <row r="9" spans="2:20" s="14" customFormat="1" ht="20.100000000000001" customHeight="1" thickTop="1" thickBot="1" x14ac:dyDescent="0.3">
      <c r="B9" s="89" t="s">
        <v>66</v>
      </c>
      <c r="C9" s="89"/>
      <c r="D9" s="89"/>
      <c r="E9" s="89"/>
      <c r="F9" s="89"/>
      <c r="G9" s="20"/>
      <c r="H9" s="20"/>
      <c r="I9" s="20"/>
      <c r="J9" s="21"/>
      <c r="L9" s="88" t="s">
        <v>66</v>
      </c>
      <c r="M9" s="88"/>
      <c r="N9" s="88"/>
      <c r="O9" s="88"/>
      <c r="P9" s="88"/>
      <c r="Q9" s="22"/>
      <c r="R9" s="17"/>
      <c r="S9" s="17"/>
      <c r="T9" s="18"/>
    </row>
    <row r="10" spans="2:20" s="14" customFormat="1" ht="20.100000000000001" customHeight="1" thickTop="1" thickBot="1" x14ac:dyDescent="0.3">
      <c r="B10" s="17" t="s">
        <v>67</v>
      </c>
      <c r="C10" s="20" t="s">
        <v>68</v>
      </c>
      <c r="G10" s="16">
        <v>2000</v>
      </c>
      <c r="H10" s="17" t="s">
        <v>69</v>
      </c>
      <c r="I10" s="10"/>
      <c r="J10" s="23">
        <f>G10*I10</f>
        <v>0</v>
      </c>
      <c r="L10" s="17" t="s">
        <v>67</v>
      </c>
      <c r="M10" s="164" t="s">
        <v>68</v>
      </c>
      <c r="N10" s="164"/>
      <c r="O10" s="164"/>
      <c r="P10" s="164"/>
      <c r="Q10" s="16">
        <v>1000</v>
      </c>
      <c r="R10" s="17" t="s">
        <v>69</v>
      </c>
      <c r="S10" s="10"/>
      <c r="T10" s="18">
        <f>Q10*S10</f>
        <v>0</v>
      </c>
    </row>
    <row r="11" spans="2:20" s="14" customFormat="1" ht="20.100000000000001" customHeight="1" thickTop="1" thickBot="1" x14ac:dyDescent="0.3">
      <c r="B11" s="17" t="s">
        <v>67</v>
      </c>
      <c r="C11" s="19" t="s">
        <v>190</v>
      </c>
      <c r="G11" s="16">
        <v>8000</v>
      </c>
      <c r="H11" s="17" t="s">
        <v>69</v>
      </c>
      <c r="I11" s="10"/>
      <c r="J11" s="23">
        <f>G11*I11</f>
        <v>0</v>
      </c>
      <c r="L11" s="17" t="s">
        <v>67</v>
      </c>
      <c r="M11" s="89" t="s">
        <v>191</v>
      </c>
      <c r="N11" s="89"/>
      <c r="O11" s="89"/>
      <c r="P11" s="89"/>
      <c r="Q11" s="16">
        <v>4000</v>
      </c>
      <c r="R11" s="17" t="s">
        <v>69</v>
      </c>
      <c r="S11" s="10"/>
      <c r="T11" s="18">
        <f>Q11*S11</f>
        <v>0</v>
      </c>
    </row>
    <row r="12" spans="2:20" s="14" customFormat="1" ht="20.100000000000001" customHeight="1" thickTop="1" thickBot="1" x14ac:dyDescent="0.3">
      <c r="B12" s="160" t="s">
        <v>7</v>
      </c>
      <c r="C12" s="160"/>
      <c r="D12" s="160"/>
      <c r="E12" s="160"/>
      <c r="F12" s="160"/>
      <c r="G12" s="16"/>
      <c r="H12" s="17"/>
      <c r="I12" s="17"/>
      <c r="J12" s="24">
        <f>J8+J10+J11</f>
        <v>0</v>
      </c>
      <c r="L12" s="167" t="s">
        <v>7</v>
      </c>
      <c r="M12" s="167"/>
      <c r="N12" s="167"/>
      <c r="O12" s="167"/>
      <c r="P12" s="167"/>
      <c r="Q12" s="167"/>
      <c r="T12" s="24">
        <f>T8+T10+T11</f>
        <v>0</v>
      </c>
    </row>
    <row r="13" spans="2:20" s="14" customFormat="1" ht="20.100000000000001" customHeight="1" x14ac:dyDescent="0.25">
      <c r="J13" s="25"/>
    </row>
    <row r="14" spans="2:20" s="20" customFormat="1" ht="20.100000000000001" customHeight="1" thickBot="1" x14ac:dyDescent="0.35">
      <c r="B14" s="15" t="s">
        <v>71</v>
      </c>
      <c r="L14" s="15" t="s">
        <v>71</v>
      </c>
    </row>
    <row r="15" spans="2:20" s="20" customFormat="1" ht="20.100000000000001" customHeight="1" thickTop="1" thickBot="1" x14ac:dyDescent="0.35">
      <c r="B15" s="17" t="s">
        <v>67</v>
      </c>
      <c r="C15" s="20" t="s">
        <v>72</v>
      </c>
      <c r="G15" s="16">
        <v>6000</v>
      </c>
      <c r="H15" s="17" t="s">
        <v>69</v>
      </c>
      <c r="I15" s="10"/>
      <c r="J15" s="26">
        <f>G15*I15</f>
        <v>0</v>
      </c>
      <c r="L15" s="17" t="s">
        <v>67</v>
      </c>
      <c r="M15" s="20" t="s">
        <v>76</v>
      </c>
      <c r="Q15" s="16">
        <v>3000</v>
      </c>
      <c r="R15" s="17" t="s">
        <v>69</v>
      </c>
      <c r="S15" s="10"/>
      <c r="T15" s="18">
        <f>Q15*S15</f>
        <v>0</v>
      </c>
    </row>
    <row r="16" spans="2:20" s="20" customFormat="1" ht="20.100000000000001" customHeight="1" thickTop="1" thickBot="1" x14ac:dyDescent="0.35">
      <c r="B16" s="27" t="s">
        <v>73</v>
      </c>
      <c r="C16" s="20" t="s">
        <v>74</v>
      </c>
      <c r="G16" s="16">
        <v>14000</v>
      </c>
      <c r="H16" s="17" t="s">
        <v>69</v>
      </c>
      <c r="I16" s="10"/>
      <c r="J16" s="28">
        <f>G16*I16</f>
        <v>0</v>
      </c>
      <c r="L16" s="29" t="s">
        <v>73</v>
      </c>
      <c r="M16" s="20" t="s">
        <v>74</v>
      </c>
      <c r="Q16" s="16">
        <v>7000</v>
      </c>
      <c r="R16" s="17" t="s">
        <v>69</v>
      </c>
      <c r="S16" s="10"/>
      <c r="T16" s="18">
        <f>Q16*S16</f>
        <v>0</v>
      </c>
    </row>
    <row r="17" spans="2:20" s="14" customFormat="1" ht="20.100000000000001" customHeight="1" thickTop="1" thickBot="1" x14ac:dyDescent="0.3">
      <c r="B17" s="160" t="s">
        <v>7</v>
      </c>
      <c r="C17" s="160"/>
      <c r="D17" s="160"/>
      <c r="E17" s="160"/>
      <c r="F17" s="160"/>
      <c r="J17" s="30">
        <f>J15+J16</f>
        <v>0</v>
      </c>
      <c r="L17" s="104" t="s">
        <v>7</v>
      </c>
      <c r="M17" s="104"/>
      <c r="N17" s="104"/>
      <c r="O17" s="104"/>
      <c r="P17" s="104"/>
      <c r="Q17" s="104"/>
      <c r="T17" s="24">
        <f>T15+T16</f>
        <v>0</v>
      </c>
    </row>
    <row r="18" spans="2:20" s="14" customFormat="1" ht="20.100000000000001" customHeight="1" x14ac:dyDescent="0.25">
      <c r="J18" s="21"/>
      <c r="T18" s="23"/>
    </row>
    <row r="19" spans="2:20" s="14" customFormat="1" ht="20.100000000000001" customHeight="1" thickBot="1" x14ac:dyDescent="0.3">
      <c r="B19" s="160" t="s">
        <v>75</v>
      </c>
      <c r="C19" s="160"/>
      <c r="D19" s="160"/>
      <c r="E19" s="160"/>
      <c r="F19" s="160"/>
      <c r="G19" s="160"/>
      <c r="H19" s="160"/>
      <c r="I19" s="160"/>
      <c r="J19" s="31">
        <f>J12+J17</f>
        <v>0</v>
      </c>
      <c r="L19" s="160" t="s">
        <v>75</v>
      </c>
      <c r="M19" s="160"/>
      <c r="N19" s="160"/>
      <c r="O19" s="160"/>
      <c r="P19" s="160"/>
      <c r="Q19" s="160"/>
      <c r="R19" s="160"/>
      <c r="S19" s="160"/>
      <c r="T19" s="31">
        <f>T12+T17</f>
        <v>0</v>
      </c>
    </row>
    <row r="20" spans="2:20" s="14" customFormat="1" ht="20.100000000000001" customHeight="1" thickTop="1" x14ac:dyDescent="0.25">
      <c r="J20" s="21"/>
    </row>
    <row r="21" spans="2:20" s="14" customFormat="1" ht="20.100000000000001" customHeight="1" thickBot="1" x14ac:dyDescent="0.3">
      <c r="B21" s="160" t="s">
        <v>75</v>
      </c>
      <c r="C21" s="160"/>
      <c r="D21" s="160"/>
      <c r="E21" s="160"/>
      <c r="F21" s="160"/>
      <c r="G21" s="160"/>
      <c r="H21" s="160"/>
      <c r="I21" s="160"/>
      <c r="J21" s="32">
        <f>J19+T19</f>
        <v>0</v>
      </c>
    </row>
    <row r="22" spans="2:20" ht="20.100000000000001" customHeight="1" thickTop="1" x14ac:dyDescent="0.3">
      <c r="J22" s="166"/>
      <c r="K22" s="166"/>
      <c r="L22" s="166"/>
      <c r="M22" s="33"/>
      <c r="N22" s="34"/>
    </row>
  </sheetData>
  <sheetProtection algorithmName="SHA-512" hashValue="IKkyUKBMve3KAqVUB25v+BMIGUoYTilmhwRd5mHmkOKWDdLtMLd/pzcmNLs0fLNse5VtvDh+jW1fchURub3FdQ==" saltValue="CBlZFRyl5oAKyc+2LXNWSQ==" spinCount="100000" sheet="1" selectLockedCells="1"/>
  <mergeCells count="29">
    <mergeCell ref="B9:F9"/>
    <mergeCell ref="J22:L22"/>
    <mergeCell ref="L19:S19"/>
    <mergeCell ref="L12:Q12"/>
    <mergeCell ref="L17:Q17"/>
    <mergeCell ref="B12:F12"/>
    <mergeCell ref="B21:I21"/>
    <mergeCell ref="B17:F17"/>
    <mergeCell ref="B19:I19"/>
    <mergeCell ref="M11:P11"/>
    <mergeCell ref="L7:P7"/>
    <mergeCell ref="L8:P8"/>
    <mergeCell ref="L9:P9"/>
    <mergeCell ref="M10:P10"/>
    <mergeCell ref="G5:G6"/>
    <mergeCell ref="H5:H6"/>
    <mergeCell ref="I5:I6"/>
    <mergeCell ref="J5:J6"/>
    <mergeCell ref="B2:T2"/>
    <mergeCell ref="B3:J3"/>
    <mergeCell ref="L3:T3"/>
    <mergeCell ref="L4:T4"/>
    <mergeCell ref="R5:R6"/>
    <mergeCell ref="L5:P6"/>
    <mergeCell ref="Q5:Q6"/>
    <mergeCell ref="S5:S6"/>
    <mergeCell ref="B4:J4"/>
    <mergeCell ref="B5:F6"/>
    <mergeCell ref="T5:T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54AF-1F5A-4436-A0EA-175D41BC1E94}">
  <dimension ref="B1:M8"/>
  <sheetViews>
    <sheetView showGridLines="0" workbookViewId="0">
      <selection activeCell="C2" sqref="C2:M3"/>
    </sheetView>
  </sheetViews>
  <sheetFormatPr defaultRowHeight="19.95" customHeight="1" x14ac:dyDescent="0.3"/>
  <cols>
    <col min="9" max="9" width="13" customWidth="1"/>
    <col min="10" max="10" width="14.109375" customWidth="1"/>
    <col min="11" max="11" width="14.33203125" customWidth="1"/>
    <col min="12" max="12" width="6.21875" customWidth="1"/>
    <col min="13" max="13" width="15.88671875" customWidth="1"/>
  </cols>
  <sheetData>
    <row r="1" spans="2:13" ht="19.95" customHeight="1" thickBot="1" x14ac:dyDescent="0.35"/>
    <row r="2" spans="2:13" ht="19.95" customHeight="1" thickBot="1" x14ac:dyDescent="0.35">
      <c r="B2" s="168" t="s">
        <v>78</v>
      </c>
      <c r="C2" s="170" t="s">
        <v>123</v>
      </c>
      <c r="D2" s="170"/>
      <c r="E2" s="170"/>
      <c r="F2" s="170"/>
      <c r="G2" s="170"/>
      <c r="H2" s="170"/>
      <c r="I2" s="170"/>
      <c r="J2" s="170"/>
      <c r="K2" s="170"/>
      <c r="L2" s="170"/>
      <c r="M2" s="171"/>
    </row>
    <row r="3" spans="2:13" s="1" customFormat="1" ht="19.95" customHeight="1" thickTop="1" thickBot="1" x14ac:dyDescent="0.35">
      <c r="B3" s="169"/>
      <c r="C3" s="172"/>
      <c r="D3" s="172"/>
      <c r="E3" s="172"/>
      <c r="F3" s="172"/>
      <c r="G3" s="172"/>
      <c r="H3" s="172"/>
      <c r="I3" s="172"/>
      <c r="J3" s="172"/>
      <c r="K3" s="172"/>
      <c r="L3" s="172"/>
      <c r="M3" s="173"/>
    </row>
    <row r="4" spans="2:13" ht="19.95" customHeight="1" thickBot="1" x14ac:dyDescent="0.35">
      <c r="B4" s="2"/>
      <c r="C4" s="2" t="s">
        <v>124</v>
      </c>
      <c r="D4" s="2" t="s">
        <v>125</v>
      </c>
      <c r="E4" s="2"/>
      <c r="F4" s="2"/>
      <c r="G4" s="2"/>
      <c r="H4" s="2"/>
      <c r="I4" s="2"/>
      <c r="J4" s="2"/>
      <c r="K4" s="2"/>
      <c r="L4" s="2"/>
      <c r="M4" s="2"/>
    </row>
    <row r="5" spans="2:13" ht="21.6" customHeight="1" thickTop="1" thickBot="1" x14ac:dyDescent="0.35">
      <c r="B5" s="2"/>
      <c r="C5" s="2"/>
      <c r="D5" s="3" t="s">
        <v>128</v>
      </c>
      <c r="E5" s="2"/>
      <c r="F5" s="2"/>
      <c r="G5" s="2"/>
      <c r="H5" s="2"/>
      <c r="I5" s="2"/>
      <c r="J5" s="6" t="s">
        <v>41</v>
      </c>
      <c r="K5" s="12"/>
      <c r="L5" s="11"/>
      <c r="M5" s="174"/>
    </row>
    <row r="6" spans="2:13" ht="19.95" customHeight="1" thickTop="1" thickBot="1" x14ac:dyDescent="0.35">
      <c r="B6" s="2"/>
      <c r="C6" s="2"/>
      <c r="D6" s="3" t="s">
        <v>133</v>
      </c>
      <c r="E6" s="2"/>
      <c r="F6" s="2"/>
      <c r="G6" s="2"/>
      <c r="H6" s="2"/>
      <c r="I6" s="2"/>
      <c r="J6" s="4" t="s">
        <v>54</v>
      </c>
      <c r="K6" s="12"/>
      <c r="L6" s="5"/>
      <c r="M6" s="174"/>
    </row>
    <row r="7" spans="2:13" ht="19.95" customHeight="1" thickTop="1" thickBot="1" x14ac:dyDescent="0.35">
      <c r="M7" s="13">
        <f>SUM(K5+K6)</f>
        <v>0</v>
      </c>
    </row>
    <row r="8" spans="2:13" ht="19.95" customHeight="1" thickTop="1" x14ac:dyDescent="0.3"/>
  </sheetData>
  <sheetProtection algorithmName="SHA-512" hashValue="181vkID/9DIF+7TE0A9HLu8ptHuWm/OObjUSpIhtWjFadvPYadNfyctfGLaISVdZGPew34txxfa/30f7B28Ihg==" saltValue="5MXbKBiylNmqT0USl8TXBA==" spinCount="100000" sheet="1" objects="1" scenarios="1"/>
  <mergeCells count="3">
    <mergeCell ref="B2:B3"/>
    <mergeCell ref="C2:M3"/>
    <mergeCell ref="M5:M6"/>
  </mergeCells>
  <dataValidations count="3">
    <dataValidation type="whole" operator="lessThan" allowBlank="1" showInputMessage="1" showErrorMessage="1" errorTitle="HARAP MAAF" error="Amaun yang di isi adalah melebihi dari amaun yang dibenarkan. Mohon untuk isi semula." sqref="M5" xr:uid="{DE9AE64F-5D10-4CDE-9FE3-5B5514E28A67}">
      <formula1>7001</formula1>
    </dataValidation>
    <dataValidation type="whole" operator="lessThan" allowBlank="1" showInputMessage="1" showErrorMessage="1" errorTitle="HARAP MAAF" error="Amaun yang di isi adalah melebihi dari amaun yang dibenarkan. Mohon untuk isi semula." sqref="L5 K5" xr:uid="{47503CA1-518E-4669-9635-C0E8723D1E7C}">
      <formula1>3001</formula1>
    </dataValidation>
    <dataValidation type="whole" operator="lessThan" allowBlank="1" showInputMessage="1" showErrorMessage="1" errorTitle="HARAP MAAF" error="Amaun yang di isi adalah melebihi dari amaun yang dibenarkan. Mohon untuk isi semula." sqref="L6 K6" xr:uid="{2121C347-6D66-496A-AF59-3077D1E1DC91}">
      <formula1>4001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B8F93-C4C4-4026-8704-8DA4348E9F12}">
  <dimension ref="B2:M9"/>
  <sheetViews>
    <sheetView showGridLines="0" workbookViewId="0">
      <selection activeCell="M8" sqref="M8"/>
    </sheetView>
  </sheetViews>
  <sheetFormatPr defaultRowHeight="14.4" x14ac:dyDescent="0.3"/>
  <cols>
    <col min="10" max="10" width="17.33203125" customWidth="1"/>
    <col min="11" max="11" width="11.44140625" customWidth="1"/>
    <col min="13" max="13" width="13.88671875" customWidth="1"/>
  </cols>
  <sheetData>
    <row r="2" spans="2:13" ht="19.95" customHeight="1" thickBot="1" x14ac:dyDescent="0.35">
      <c r="C2" s="175" t="s">
        <v>217</v>
      </c>
      <c r="D2" s="175"/>
      <c r="E2" s="175"/>
      <c r="F2" s="175"/>
      <c r="G2" s="175"/>
      <c r="H2" s="175"/>
      <c r="I2" s="175"/>
      <c r="J2" s="175"/>
      <c r="K2" s="175"/>
      <c r="L2" s="175"/>
      <c r="M2" s="175"/>
    </row>
    <row r="3" spans="2:13" ht="19.95" customHeight="1" thickBot="1" x14ac:dyDescent="0.35">
      <c r="B3" s="168" t="s">
        <v>82</v>
      </c>
      <c r="C3" s="170" t="s">
        <v>209</v>
      </c>
      <c r="D3" s="170"/>
      <c r="E3" s="170"/>
      <c r="F3" s="170"/>
      <c r="G3" s="170"/>
      <c r="H3" s="170"/>
      <c r="I3" s="170"/>
      <c r="J3" s="170"/>
      <c r="K3" s="170"/>
      <c r="L3" s="170"/>
      <c r="M3" s="171"/>
    </row>
    <row r="4" spans="2:13" s="1" customFormat="1" ht="19.95" customHeight="1" thickTop="1" thickBot="1" x14ac:dyDescent="0.35">
      <c r="B4" s="169"/>
      <c r="C4" s="172"/>
      <c r="D4" s="172"/>
      <c r="E4" s="172"/>
      <c r="F4" s="172"/>
      <c r="G4" s="172"/>
      <c r="H4" s="172"/>
      <c r="I4" s="172"/>
      <c r="J4" s="172"/>
      <c r="K4" s="172"/>
      <c r="L4" s="172"/>
      <c r="M4" s="173"/>
    </row>
    <row r="5" spans="2:13" ht="19.95" customHeight="1" thickBot="1" x14ac:dyDescent="0.35">
      <c r="B5" s="2"/>
      <c r="C5" s="2" t="s">
        <v>124</v>
      </c>
      <c r="D5" s="38" t="s">
        <v>210</v>
      </c>
      <c r="E5" s="2"/>
      <c r="F5" s="2"/>
      <c r="G5" s="2"/>
      <c r="H5" s="2"/>
      <c r="I5" s="2"/>
      <c r="J5" s="2"/>
      <c r="K5" s="2"/>
      <c r="L5" s="2"/>
      <c r="M5" s="2"/>
    </row>
    <row r="6" spans="2:13" ht="21.6" customHeight="1" thickTop="1" thickBot="1" x14ac:dyDescent="0.35">
      <c r="B6" s="2"/>
      <c r="C6" s="2"/>
      <c r="D6" s="84" t="s">
        <v>211</v>
      </c>
      <c r="E6" s="2"/>
      <c r="F6" s="2"/>
      <c r="G6" s="2"/>
      <c r="H6" s="2"/>
      <c r="I6" s="2"/>
      <c r="J6" s="6" t="s">
        <v>111</v>
      </c>
      <c r="K6" s="12">
        <v>0</v>
      </c>
      <c r="L6" s="11"/>
      <c r="M6" s="174"/>
    </row>
    <row r="7" spans="2:13" ht="19.95" customHeight="1" thickTop="1" thickBot="1" x14ac:dyDescent="0.35">
      <c r="B7" s="2"/>
      <c r="C7" s="38" t="s">
        <v>212</v>
      </c>
      <c r="D7" s="3" t="s">
        <v>213</v>
      </c>
      <c r="E7" s="2"/>
      <c r="F7" s="2"/>
      <c r="G7" s="2"/>
      <c r="H7" s="2"/>
      <c r="I7" s="2"/>
      <c r="J7" s="4" t="s">
        <v>214</v>
      </c>
      <c r="K7" s="12">
        <v>0</v>
      </c>
      <c r="L7" s="5"/>
      <c r="M7" s="174"/>
    </row>
    <row r="8" spans="2:13" ht="19.95" customHeight="1" thickTop="1" thickBot="1" x14ac:dyDescent="0.35">
      <c r="M8" s="13">
        <f>SUM(K6+K7)</f>
        <v>0</v>
      </c>
    </row>
    <row r="9" spans="2:13" ht="15" thickTop="1" x14ac:dyDescent="0.3"/>
  </sheetData>
  <sheetProtection algorithmName="SHA-512" hashValue="DjzSvlQej5+i0vRmxYbRWMqbIMz4LarwAEzx28EI//y3TZnBgKng89oU4N5fYJWsiFjgZcRS5rMyX501EaEL/A==" saltValue="dBAWBEGbGnd0+N1AMuC0Xg==" spinCount="100000" sheet="1" objects="1" scenarios="1"/>
  <mergeCells count="4">
    <mergeCell ref="B3:B4"/>
    <mergeCell ref="C3:M4"/>
    <mergeCell ref="M6:M7"/>
    <mergeCell ref="C2:M2"/>
  </mergeCells>
  <dataValidations count="4">
    <dataValidation type="whole" operator="lessThan" allowBlank="1" showInputMessage="1" showErrorMessage="1" errorTitle="HARAP MAAF" error="Amaun yang di isi adalah melebihi dari amaun yang dibenarkan. Mohon untuk isi semula." sqref="L7" xr:uid="{381210B3-834D-47A9-98B1-AF718924D618}">
      <formula1>4001</formula1>
    </dataValidation>
    <dataValidation type="whole" operator="lessThan" allowBlank="1" showInputMessage="1" showErrorMessage="1" errorTitle="HARAP MAAF" error="Amaun yang di isi adalah melebihi dari amaun yang dibenarkan. Mohon untuk isi semula." sqref="L6" xr:uid="{C4E433FE-C72E-4D8D-B997-8EA7A5764C35}">
      <formula1>3001</formula1>
    </dataValidation>
    <dataValidation type="whole" operator="lessThan" allowBlank="1" showInputMessage="1" showErrorMessage="1" errorTitle="HARAP MAAF" error="Amaun yang di isi adalah melebihi dari amaun yang dibenarkan. Mohon untuk isi semula." sqref="M6 K6" xr:uid="{0B0350DA-7252-4324-9CD3-069DEA59B446}">
      <formula1>7001</formula1>
    </dataValidation>
    <dataValidation type="whole" operator="lessThan" allowBlank="1" showInputMessage="1" showErrorMessage="1" errorTitle="HARAP MAAF" error="Amaun yang di isi adalah melebihi dari amaun yang dibenarkan. Mohon untuk isi semula." sqref="K7" xr:uid="{F46D3D58-F223-41FF-9DF5-9AD9D51DA40C}">
      <formula1>5001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Kalkulator Cukai </vt:lpstr>
      <vt:lpstr>Kalkulator Anak</vt:lpstr>
      <vt:lpstr>Kalkulator Insurans Nyawa KWSP</vt:lpstr>
      <vt:lpstr>Faedah Pinjaman Perumahan</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cp:lastPrinted>2025-10-13T02:27:35Z</cp:lastPrinted>
  <dcterms:created xsi:type="dcterms:W3CDTF">2024-07-31T02:46:54Z</dcterms:created>
  <dcterms:modified xsi:type="dcterms:W3CDTF">2025-10-16T08:45:25Z</dcterms:modified>
</cp:coreProperties>
</file>