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https://hasil-my.sharepoint.com/personal/thuwabatus_hasil_gov_my/Documents/Folder Kerja By Year/2025/Kalkulator Cukai/"/>
    </mc:Choice>
  </mc:AlternateContent>
  <xr:revisionPtr revIDLastSave="746" documentId="13_ncr:1_{7BBF36CB-F2AE-411C-9CA4-9BDFE5276EE0}" xr6:coauthVersionLast="47" xr6:coauthVersionMax="47" xr10:uidLastSave="{C9C58DE9-5E57-4330-BF33-66AC09A68E52}"/>
  <workbookProtection workbookAlgorithmName="SHA-512" workbookHashValue="64rd18oumLMj5GCiZjkLtmVozIT/pZjRJJPiSGkW2FyC/A2KbRKwcTEsYbiQBug+6sFMWcWeMiCMpnZBwQcKeQ==" workbookSaltValue="Pqb17COPNvmf/6q8q2LoFQ==" workbookSpinCount="100000" lockStructure="1"/>
  <bookViews>
    <workbookView xWindow="-108" yWindow="-108" windowWidth="23256" windowHeight="12456" xr2:uid="{2AB4E6C8-5BBF-44C8-A47C-F42EE3139597}"/>
  </bookViews>
  <sheets>
    <sheet name="Kalkulator Cukai " sheetId="1" r:id="rId1"/>
    <sheet name="Kalkulator Anak" sheetId="2" r:id="rId2"/>
    <sheet name="Kalkulator Insurans Nyawa KWSP"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1" l="1"/>
  <c r="J16" i="2"/>
  <c r="T10" i="2"/>
  <c r="J8" i="2"/>
  <c r="T16" i="2" l="1"/>
  <c r="J15" i="2"/>
  <c r="J10" i="2"/>
  <c r="J11" i="2"/>
  <c r="J12" i="2" s="1"/>
  <c r="M7" i="3"/>
  <c r="I65" i="1" s="1"/>
  <c r="L16" i="1"/>
  <c r="T15" i="2" l="1"/>
  <c r="T11" i="2"/>
  <c r="T12" i="2" s="1"/>
  <c r="T8" i="2"/>
  <c r="T17" i="2" l="1"/>
  <c r="L21" i="1"/>
  <c r="L23" i="1" s="1"/>
  <c r="L26" i="1" s="1"/>
  <c r="L28" i="1" s="1"/>
  <c r="L30" i="1" s="1"/>
  <c r="J17" i="2"/>
  <c r="T19" i="2" l="1"/>
  <c r="J19" i="2"/>
  <c r="J21" i="2" l="1"/>
  <c r="I64" i="1" l="1"/>
  <c r="J70" i="1" s="1"/>
  <c r="L71" i="1" s="1"/>
  <c r="L81" i="1" l="1"/>
  <c r="L82" i="1" s="1"/>
  <c r="L75" i="1"/>
  <c r="N76" i="1"/>
  <c r="I75" i="1"/>
  <c r="I76" i="1" s="1"/>
  <c r="L76" i="1" l="1"/>
  <c r="L77" i="1" s="1"/>
  <c r="L84" i="1" s="1"/>
  <c r="L90" i="1" s="1"/>
  <c r="L94" i="1" s="1"/>
</calcChain>
</file>

<file path=xl/sharedStrings.xml><?xml version="1.0" encoding="utf-8"?>
<sst xmlns="http://schemas.openxmlformats.org/spreadsheetml/2006/main" count="276" uniqueCount="202">
  <si>
    <t>:</t>
  </si>
  <si>
    <t>A1</t>
  </si>
  <si>
    <t>A2</t>
  </si>
  <si>
    <t>PENDAPATAN BERKANUN / JUMLAH PENDAPATAN</t>
  </si>
  <si>
    <t>A3</t>
  </si>
  <si>
    <t>A4</t>
  </si>
  <si>
    <t>A5</t>
  </si>
  <si>
    <t>JUMLAH</t>
  </si>
  <si>
    <t>A6</t>
  </si>
  <si>
    <t>A7</t>
  </si>
  <si>
    <t>A8</t>
  </si>
  <si>
    <t>A9</t>
  </si>
  <si>
    <t>PENDAPATAN AGREGAT ( A5 + A6 + A7 + A8)</t>
  </si>
  <si>
    <t>A10</t>
  </si>
  <si>
    <t>Pendapatan berkanun penggajian</t>
  </si>
  <si>
    <t>Pendapatan sewa</t>
  </si>
  <si>
    <t>Pendapatan berkanun perniagaan</t>
  </si>
  <si>
    <t>Pendapatan berkanun perkongsian</t>
  </si>
  <si>
    <t>Aggregat pendapatan berkanun perniagaan ( A1 + A2 )</t>
  </si>
  <si>
    <r>
      <rPr>
        <b/>
        <sz val="11"/>
        <color theme="1"/>
        <rFont val="Arial Narrow"/>
        <family val="2"/>
      </rPr>
      <t>TOLAK:</t>
    </r>
    <r>
      <rPr>
        <sz val="11"/>
        <color theme="1"/>
        <rFont val="Arial Narrow"/>
        <family val="2"/>
      </rPr>
      <t xml:space="preserve"> Rugi perniagaan bawa hadapan </t>
    </r>
    <r>
      <rPr>
        <i/>
        <sz val="11"/>
        <color theme="1"/>
        <rFont val="Arial Narrow"/>
        <family val="2"/>
      </rPr>
      <t>(Terhad kepada A</t>
    </r>
    <r>
      <rPr>
        <sz val="11"/>
        <color theme="1"/>
        <rFont val="Arial Narrow"/>
        <family val="2"/>
      </rPr>
      <t>3)</t>
    </r>
  </si>
  <si>
    <r>
      <rPr>
        <b/>
        <sz val="11"/>
        <color theme="1"/>
        <rFont val="Arial Narrow"/>
        <family val="2"/>
      </rPr>
      <t>TOLAK :</t>
    </r>
    <r>
      <rPr>
        <sz val="11"/>
        <color theme="1"/>
        <rFont val="Arial Narrow"/>
        <family val="2"/>
      </rPr>
      <t xml:space="preserve"> Rugi perniagaan tahun semasa </t>
    </r>
    <r>
      <rPr>
        <i/>
        <sz val="11"/>
        <color theme="1"/>
        <rFont val="Arial Narrow"/>
        <family val="2"/>
      </rPr>
      <t>(Terhad kepada A</t>
    </r>
    <r>
      <rPr>
        <sz val="11"/>
        <color theme="1"/>
        <rFont val="Arial Narrow"/>
        <family val="2"/>
      </rPr>
      <t xml:space="preserve">9) </t>
    </r>
  </si>
  <si>
    <t>A11</t>
  </si>
  <si>
    <t>JUMLAH ( A3 - A4 )</t>
  </si>
  <si>
    <t xml:space="preserve">JUMLAH ( A9 - A10 ) </t>
  </si>
  <si>
    <t>A12</t>
  </si>
  <si>
    <r>
      <rPr>
        <b/>
        <sz val="11"/>
        <color theme="1"/>
        <rFont val="Arial Narrow"/>
        <family val="2"/>
      </rPr>
      <t>TOLAK :</t>
    </r>
    <r>
      <rPr>
        <sz val="11"/>
        <color theme="1"/>
        <rFont val="Arial Narrow"/>
        <family val="2"/>
      </rPr>
      <t xml:space="preserve"> Perbelanjaan lain [ Perbelanjaan mencari gali ] </t>
    </r>
    <r>
      <rPr>
        <i/>
        <sz val="11"/>
        <color theme="1"/>
        <rFont val="Arial Narrow"/>
        <family val="2"/>
      </rPr>
      <t>(Terhad kepada A11)</t>
    </r>
  </si>
  <si>
    <t>A13</t>
  </si>
  <si>
    <t>A14</t>
  </si>
  <si>
    <r>
      <rPr>
        <b/>
        <sz val="11"/>
        <color theme="1"/>
        <rFont val="Arial Narrow"/>
        <family val="2"/>
      </rPr>
      <t>JUMLAH [ A11 - A12 - A13 ]</t>
    </r>
    <r>
      <rPr>
        <sz val="11"/>
        <color theme="1"/>
        <rFont val="Arial Narrow"/>
        <family val="2"/>
      </rPr>
      <t xml:space="preserve"> </t>
    </r>
    <r>
      <rPr>
        <i/>
        <sz val="11"/>
        <color theme="1"/>
        <rFont val="Arial Narrow"/>
        <family val="2"/>
      </rPr>
      <t>(Isi "0" jika nilai negatif)</t>
    </r>
  </si>
  <si>
    <t>A15</t>
  </si>
  <si>
    <t>PENDAPATAN PERINTIS KENA CUKAI</t>
  </si>
  <si>
    <t>A16</t>
  </si>
  <si>
    <t>JUMLAH PENDAPATAN [ SENDIRI ] ( A14 + A15 )</t>
  </si>
  <si>
    <t>A17</t>
  </si>
  <si>
    <t>A18</t>
  </si>
  <si>
    <t>JUMLAH PENDAPATAN YANG DISATUKAN ( A16 + A17 )</t>
  </si>
  <si>
    <t>PELEPASAN</t>
  </si>
  <si>
    <t>Individu dan saudara tanggungan</t>
  </si>
  <si>
    <t>(Terhad 1,000)</t>
  </si>
  <si>
    <t>Individu kurang upaya</t>
  </si>
  <si>
    <t>(Terhad 6,000)</t>
  </si>
  <si>
    <t>(Terhad 3,000)</t>
  </si>
  <si>
    <t xml:space="preserve">Yuran Pendidikan (sendiri) </t>
  </si>
  <si>
    <t>B1</t>
  </si>
  <si>
    <t>B3</t>
  </si>
  <si>
    <t>B4</t>
  </si>
  <si>
    <t>B5</t>
  </si>
  <si>
    <t>B6</t>
  </si>
  <si>
    <t>B7</t>
  </si>
  <si>
    <t>B9</t>
  </si>
  <si>
    <t>B10</t>
  </si>
  <si>
    <t>B11</t>
  </si>
  <si>
    <t>B12</t>
  </si>
  <si>
    <t>B13</t>
  </si>
  <si>
    <t>Suami / Isteri / Bayaran Alimoni kepada bekas isteri</t>
  </si>
  <si>
    <t>(Terhad 4,000)</t>
  </si>
  <si>
    <t>B14</t>
  </si>
  <si>
    <t>Suami / Isteri yang kurang upaya</t>
  </si>
  <si>
    <t>Anak</t>
  </si>
  <si>
    <t>KALKULATOR PELEPASAN ANAK</t>
  </si>
  <si>
    <t>Status, Umur dan Peringkat pembelajaran anak</t>
  </si>
  <si>
    <t>Bilangan Anak</t>
  </si>
  <si>
    <t>Amaun Pelepasan</t>
  </si>
  <si>
    <t>KELAYAKAN TUNTUTAN 100%</t>
  </si>
  <si>
    <t xml:space="preserve">KALKULATOR ANAK </t>
  </si>
  <si>
    <t>KELAYAKAN TUNTUTAN 50%</t>
  </si>
  <si>
    <t>Berumur dibawah 18 tahun</t>
  </si>
  <si>
    <t>Berumur lebih 18 tahun &amp; belajar peringkat</t>
  </si>
  <si>
    <t>-</t>
  </si>
  <si>
    <t>A-Level, sijil, matrikulasi, persediaan atau pra-ijazah</t>
  </si>
  <si>
    <t>x</t>
  </si>
  <si>
    <t xml:space="preserve">Anak </t>
  </si>
  <si>
    <t>Anak - Kurang upaya</t>
  </si>
  <si>
    <t xml:space="preserve">Anak kurang upaya yang belum berkahwin </t>
  </si>
  <si>
    <t>Tambahan</t>
  </si>
  <si>
    <t>Masih belajar diperingkat Diploma ke atas</t>
  </si>
  <si>
    <t>JUMLAH KESELURUHAN</t>
  </si>
  <si>
    <t>Anak kurang upaya yang belum berkahwin</t>
  </si>
  <si>
    <t>B16</t>
  </si>
  <si>
    <t>B17</t>
  </si>
  <si>
    <r>
      <t xml:space="preserve">Skim Persaraan Swasta dan Anuiti Tertangguh </t>
    </r>
    <r>
      <rPr>
        <i/>
        <sz val="11"/>
        <color theme="1"/>
        <rFont val="Arial Narrow"/>
        <family val="2"/>
      </rPr>
      <t>(Deferred Annuity)</t>
    </r>
  </si>
  <si>
    <t>B18</t>
  </si>
  <si>
    <t>Insurans pendidikan dan perubatan</t>
  </si>
  <si>
    <t>B19</t>
  </si>
  <si>
    <t>Caruman kepada Pertubuhan Keselamatan Sosial (PERKESO)</t>
  </si>
  <si>
    <t>JUMLAH BESAR PELEPASAN</t>
  </si>
  <si>
    <t xml:space="preserve">PENGIRAAN CUKAI </t>
  </si>
  <si>
    <t>C1</t>
  </si>
  <si>
    <t>C2</t>
  </si>
  <si>
    <t>Cukai ke atas yang pertama</t>
  </si>
  <si>
    <t>Cukai ke atas baki</t>
  </si>
  <si>
    <t>REBAT</t>
  </si>
  <si>
    <t>C3</t>
  </si>
  <si>
    <t>JUMLAH CUKAI PENDAPATAN ( C1 + C2 )</t>
  </si>
  <si>
    <t>D1</t>
  </si>
  <si>
    <t>Individu</t>
  </si>
  <si>
    <t>D2</t>
  </si>
  <si>
    <t>Suami / Isteri</t>
  </si>
  <si>
    <t>D3</t>
  </si>
  <si>
    <t xml:space="preserve">Zakat </t>
  </si>
  <si>
    <t>D4</t>
  </si>
  <si>
    <t>E1</t>
  </si>
  <si>
    <t>E2</t>
  </si>
  <si>
    <t>Cukai Seksyen 110 (Lain-lain)</t>
  </si>
  <si>
    <t xml:space="preserve">TOLAKAN </t>
  </si>
  <si>
    <t>Seksyen 132 dan 133</t>
  </si>
  <si>
    <t>E3</t>
  </si>
  <si>
    <t>E4</t>
  </si>
  <si>
    <t>Perbelanjaan rawatan perubatan khas dan penjaga untuk ibu bapa                       (Keadaan kesihatan disahkan oleh pengamal perubatan)</t>
  </si>
  <si>
    <t>BAKI CUKAI KENA DIBAYAR / (CUKAI TERLEBIH BAYAR)</t>
  </si>
  <si>
    <t>CUKAI KENA DIBAYAR ATAU (CUKAI DIBAYAR BALIK)</t>
  </si>
  <si>
    <t>JUMLAH CUKAI DIKENAKAN</t>
  </si>
  <si>
    <t>*NOTA : PILIH SALAH SATU KELAYAKAN TUNTUTAN SAHAJA - UNTUK MAKLUMAT LANJUT SILA LAYARI PORTAL RASMI HASIL DI WWW.HASIL.GOV.MY</t>
  </si>
  <si>
    <t>(Terhad 7,000)</t>
  </si>
  <si>
    <t>(Terhad 2,500)</t>
  </si>
  <si>
    <t xml:space="preserve">Tabungan bersih dalam Skim Simpanan Pendidikan Nasional </t>
  </si>
  <si>
    <t>B15</t>
  </si>
  <si>
    <t>(Terhad 8,000)</t>
  </si>
  <si>
    <t>B20</t>
  </si>
  <si>
    <t>B2</t>
  </si>
  <si>
    <t>(Terhad 500)</t>
  </si>
  <si>
    <t>(Terhad 350)</t>
  </si>
  <si>
    <t>(Terhad 10,000)</t>
  </si>
  <si>
    <t>B8</t>
  </si>
  <si>
    <t>B21</t>
  </si>
  <si>
    <t>B22</t>
  </si>
  <si>
    <t>Ansuran / Potongan Cukai Bulanan (PCB) yang telah dibayar untuk pendapatan tahun 2023</t>
  </si>
  <si>
    <t>INSURANS NYAWA DAN KWSP</t>
  </si>
  <si>
    <t>(a)</t>
  </si>
  <si>
    <t>Kategori penjawat awam berpencen</t>
  </si>
  <si>
    <t xml:space="preserve">Insuran nyawa dan KWSP </t>
  </si>
  <si>
    <t>PENDAPATAN BERCUKAI ( A18 - B20 )</t>
  </si>
  <si>
    <t>%</t>
  </si>
  <si>
    <t>- Premium insurans nyawa / Caruman KWSP (Sukarela)</t>
  </si>
  <si>
    <r>
      <rPr>
        <b/>
        <sz val="11"/>
        <color theme="1"/>
        <rFont val="Arial Narrow"/>
        <family val="2"/>
      </rPr>
      <t>TOLAK :</t>
    </r>
    <r>
      <rPr>
        <sz val="11"/>
        <color theme="1"/>
        <rFont val="Arial Narrow"/>
        <family val="2"/>
      </rPr>
      <t xml:space="preserve"> Derma /Hadiah /Sumbangan Yang Diluluskan </t>
    </r>
  </si>
  <si>
    <t>(iii) Pemvaksinan ke atas diri sendiri atau suami / isteri</t>
  </si>
  <si>
    <t>(i) Penyakit serius ke atas diri sendiri, suami isteri atau anak</t>
  </si>
  <si>
    <t>(ii) Rawatan kesuburan ke atas diri sendiri atau suami / isteri</t>
  </si>
  <si>
    <t xml:space="preserve">(i) Penilaian untuk tujuan diagnosis kurang upaya pembelajaran, </t>
  </si>
  <si>
    <t xml:space="preserve">Perbelanjaan perubatan: </t>
  </si>
  <si>
    <t>Perbelanjaan ke atas anak bawah 18 (Terhad 4,000) bagi:</t>
  </si>
  <si>
    <t>(i) Pembelian peralatan sukan</t>
  </si>
  <si>
    <t>(ii) Bayaran sewa atau fi ke fasiliti sukan</t>
  </si>
  <si>
    <t>-Caruman kepada KWSP (Sukarela atau wajib) / Skim yang diluluskan</t>
  </si>
  <si>
    <t>Peralatan sokongan asas: kegunaan sendiri, suami/ isteri, anak atau ibu bapa yang kurang upaya</t>
  </si>
  <si>
    <t xml:space="preserve">(ii) Ujian pengesanan COVID-19 termasuk pembelian kit ujian kendiri </t>
  </si>
  <si>
    <t xml:space="preserve">(iii) Pemeriksaan kesihatan mental atau konsultasi </t>
  </si>
  <si>
    <t xml:space="preserve">Gaya hidup:  </t>
  </si>
  <si>
    <t>Gaya hidup - pelepasan tambahan:</t>
  </si>
  <si>
    <t>B23</t>
  </si>
  <si>
    <t>.00</t>
  </si>
  <si>
    <t>KADAR CUKAI TAHUN TAKSIRAN 2023</t>
  </si>
  <si>
    <t>(ii) Program intervensi/ rawatan pemulihan kurang upaya pembelajaran</t>
  </si>
  <si>
    <t>0 - 5,000</t>
  </si>
  <si>
    <t>5,001 - 20,000</t>
  </si>
  <si>
    <t>20,001 - 35,000</t>
  </si>
  <si>
    <t>35,001 - 50,000</t>
  </si>
  <si>
    <t>50,001 - 70,000</t>
  </si>
  <si>
    <t>70,001 - 100,000</t>
  </si>
  <si>
    <t>100,001 - 400,000</t>
  </si>
  <si>
    <t>400,001 - 600,000</t>
  </si>
  <si>
    <t>600,001 - 2,000,000</t>
  </si>
  <si>
    <t>(i) Pembelian atau langganan buku/ majalah/ jurnal dan lain-lain</t>
  </si>
  <si>
    <t>(ii) Pembelian komputer, telefon pintar dan tablet</t>
  </si>
  <si>
    <t>(iii) Pembelian peralatan sukan</t>
  </si>
  <si>
    <t>(iv) Bayaran bil bulanan langganan Internet</t>
  </si>
  <si>
    <t>Pelepasan      setiap anak (RM)</t>
  </si>
  <si>
    <t>Pelepasan setiap anak (RM)</t>
  </si>
  <si>
    <t>KALKULATOR CUKAI PENDAPATAN INDIVIDU PEMASTAUTIN</t>
  </si>
  <si>
    <t>TAHUN TAKSIRAN 2023</t>
  </si>
  <si>
    <t xml:space="preserve">(i) Pemeriksaan perubatan penuh </t>
  </si>
  <si>
    <r>
      <t xml:space="preserve">Perbelanjaan </t>
    </r>
    <r>
      <rPr>
        <i/>
        <sz val="11"/>
        <color theme="1"/>
        <rFont val="Arial Narrow"/>
        <family val="2"/>
      </rPr>
      <t>(terhad 1000):</t>
    </r>
    <r>
      <rPr>
        <sz val="11"/>
        <color theme="1"/>
        <rFont val="Arial Narrow"/>
        <family val="2"/>
      </rPr>
      <t xml:space="preserve"> atas diri sendiri, suami / isteri atau anak</t>
    </r>
  </si>
  <si>
    <t xml:space="preserve">(iii) Fi pendaftaran bagi menyertai pertandingan yang diluluskan </t>
  </si>
  <si>
    <t>JENIS TAKSIRAN</t>
  </si>
  <si>
    <t xml:space="preserve">NO. PENGENALAN </t>
  </si>
  <si>
    <t>NO. PENGENALAN CUKAI (T.I.N)</t>
  </si>
  <si>
    <t>NAMA</t>
  </si>
  <si>
    <t>PERTAMA</t>
  </si>
  <si>
    <t>BERIKUTNYA</t>
  </si>
  <si>
    <t>KADAR YANG BERIKUTNYA (%)</t>
  </si>
  <si>
    <t>BANJARAN
PENDAPATAN</t>
  </si>
  <si>
    <t>2,000,0001 seterusnya</t>
  </si>
  <si>
    <t>1 = Bersama atas nama suami</t>
  </si>
  <si>
    <t>2 = Bersama atas nama isteri</t>
  </si>
  <si>
    <t>3 = Berasingan</t>
  </si>
  <si>
    <t>4 = Diri sendiri, di mana suami/isteri tiada pendapatan atau tidak dikenakan cukai</t>
  </si>
  <si>
    <t>5 = Diri sendiri (Bujang/ janda/ duda/ balu/ si mati)</t>
  </si>
  <si>
    <t>JUMLAH PENDAPATAN YANG DIPINDAHKAN DARIPADA SUAMI / ISTERI *TAKSIRAN BERSAMA</t>
  </si>
  <si>
    <t>Belanja pemasangan, sewaan, pembelian termasuk sewa-beli peralatan/ langganan penggunaan kemudahan pengecasan kenderaan elektrik</t>
  </si>
  <si>
    <t>Yuran penghantaran anak berumur 6 tahun ke bawah ke taska / tadika berdaftar.</t>
  </si>
  <si>
    <t>Pendapatan berkanun faedah, diskaun, royalti, premium, pencen, anuiti, bayaran berkala lain, apa-apa perolehan atau keuntungan lain dan tambahan mengikut Per. 43 ( 1 ) ( c )</t>
  </si>
  <si>
    <t xml:space="preserve">PENAFIAN: KALKULATOR CUKAI INI HANYA DIGUNAKAN SEBAGAI RUJUKAN SAHAJA DAN IANYA TIDAK MENGANDUNGI NASIHAT MUKTAMAD ATAU LENGKAP MENGENAI PENGIRAAN CUKAI DAN TIDAK SEHARUSNYA DIGUNAKAN SEBAGAI RUJUKAN PERUNDANGAN.                                                                                                                                 
UNTUK MAKLUMAT LANJUT SILA LAYARI PORTAL RASMI HASIL DI www.hasilgov.my. </t>
  </si>
  <si>
    <t>Nota Penerangan Borang BE 2023</t>
  </si>
  <si>
    <t>e- BE 2023</t>
  </si>
  <si>
    <t>§</t>
  </si>
  <si>
    <t>Pembelian peralatan penyusuan ibu untuk kegunaan diri sendiri bagi anak berumur dua (2) tahun dan ke bawah - dibenarkan sekali setiap 2 tahun taksiran</t>
  </si>
  <si>
    <t>KU 4/2024: Pencukaian Individu Bermastautin Bahagian I - Hadiah Atau Sumbangan Dan Potongan Yang Dibenarkan</t>
  </si>
  <si>
    <t>KU 5/2022: Pencukaian Individu Bermastautin Bahagian II - Pengiraan Jumlah Pendapatan dan Pendapatan Yang Boleh Dikenakan Cukai</t>
  </si>
  <si>
    <t>KU 3/2023: Pencukaian Individu Bermastautin Bahagian III - Pengiraan Cukai Dan Cukai Kena Bayar</t>
  </si>
  <si>
    <t>PAUTAN PANTAS UNTUK RUJUKAN:</t>
  </si>
  <si>
    <t>CUKAI YANG PERTAMA 
(RM)</t>
  </si>
  <si>
    <t>Diploma/ Ijazah ke atas dalam Malaysia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</si>
</sst>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RM&quot;#,##0.00"/>
  </numFmts>
  <fonts count="19" x14ac:knownFonts="1">
    <font>
      <sz val="11"/>
      <color theme="1"/>
      <name val="Calibri"/>
      <family val="2"/>
      <scheme val="minor"/>
    </font>
    <font>
      <b/>
      <sz val="11"/>
      <color theme="1"/>
      <name val="Calibri"/>
      <family val="2"/>
      <scheme val="minor"/>
    </font>
    <font>
      <sz val="11"/>
      <color theme="1"/>
      <name val="Arial Narrow"/>
      <family val="2"/>
    </font>
    <font>
      <b/>
      <sz val="11"/>
      <color theme="1"/>
      <name val="Arial Narrow"/>
      <family val="2"/>
    </font>
    <font>
      <b/>
      <sz val="12"/>
      <color theme="1"/>
      <name val="Arial Narrow"/>
      <family val="2"/>
    </font>
    <font>
      <b/>
      <sz val="17"/>
      <color theme="1"/>
      <name val="Arial Narrow"/>
      <family val="2"/>
    </font>
    <font>
      <i/>
      <sz val="11"/>
      <color theme="1"/>
      <name val="Arial Narrow"/>
      <family val="2"/>
    </font>
    <font>
      <b/>
      <i/>
      <sz val="11"/>
      <color theme="1"/>
      <name val="Arial Narrow"/>
      <family val="2"/>
    </font>
    <font>
      <sz val="11"/>
      <color theme="1"/>
      <name val="Calibri"/>
      <family val="2"/>
      <scheme val="minor"/>
    </font>
    <font>
      <u/>
      <sz val="11"/>
      <color theme="10"/>
      <name val="Calibri"/>
      <family val="2"/>
      <scheme val="minor"/>
    </font>
    <font>
      <sz val="11"/>
      <color theme="0"/>
      <name val="Arial Narrow"/>
      <family val="2"/>
    </font>
    <font>
      <b/>
      <i/>
      <sz val="11"/>
      <color rgb="FFFF0000"/>
      <name val="Arial Narrow"/>
      <family val="2"/>
    </font>
    <font>
      <i/>
      <sz val="11"/>
      <color rgb="FFFF0000"/>
      <name val="Arial Narrow"/>
      <family val="2"/>
    </font>
    <font>
      <sz val="12"/>
      <color theme="1"/>
      <name val="Arial Narrow"/>
      <family val="2"/>
    </font>
    <font>
      <i/>
      <sz val="12"/>
      <color theme="1"/>
      <name val="Arial Narrow"/>
      <family val="2"/>
    </font>
    <font>
      <sz val="12"/>
      <color rgb="FFFF0000"/>
      <name val="Arial Narrow"/>
      <family val="2"/>
    </font>
    <font>
      <b/>
      <sz val="11"/>
      <name val="Arial Narrow"/>
      <family val="2"/>
    </font>
    <font>
      <u/>
      <sz val="11"/>
      <color theme="10"/>
      <name val="Arial Narrow"/>
      <family val="2"/>
    </font>
    <font>
      <sz val="11"/>
      <color theme="1"/>
      <name val="Wingdings"/>
      <charset val="2"/>
    </font>
  </fonts>
  <fills count="9">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theme="8"/>
        <bgColor indexed="64"/>
      </patternFill>
    </fill>
  </fills>
  <borders count="39">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rgb="FFFFC000"/>
      </bottom>
      <diagonal/>
    </border>
    <border>
      <left/>
      <right/>
      <top style="thin">
        <color rgb="FFFFC000"/>
      </top>
      <bottom/>
      <diagonal/>
    </border>
    <border>
      <left style="thin">
        <color rgb="FFFFC000"/>
      </left>
      <right/>
      <top style="thin">
        <color rgb="FFFFC000"/>
      </top>
      <bottom/>
      <diagonal/>
    </border>
    <border>
      <left/>
      <right style="thin">
        <color rgb="FFFFC000"/>
      </right>
      <top/>
      <bottom style="thin">
        <color rgb="FFFFC000"/>
      </bottom>
      <diagonal/>
    </border>
    <border>
      <left/>
      <right style="thin">
        <color rgb="FFFFC000"/>
      </right>
      <top style="thin">
        <color rgb="FFFFC000"/>
      </top>
      <bottom/>
      <diagonal/>
    </border>
    <border>
      <left style="thin">
        <color rgb="FFFFC000"/>
      </left>
      <right/>
      <top/>
      <bottom style="thin">
        <color rgb="FFFFC000"/>
      </bottom>
      <diagonal/>
    </border>
    <border>
      <left/>
      <right style="medium">
        <color indexed="64"/>
      </right>
      <top/>
      <bottom/>
      <diagonal/>
    </border>
    <border>
      <left/>
      <right style="medium">
        <color indexed="64"/>
      </right>
      <top/>
      <bottom style="medium">
        <color indexed="64"/>
      </bottom>
      <diagonal/>
    </border>
    <border>
      <left/>
      <right/>
      <top style="thick">
        <color theme="0"/>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bottom/>
      <diagonal/>
    </border>
    <border>
      <left style="thick">
        <color theme="0"/>
      </left>
      <right style="thick">
        <color theme="0"/>
      </right>
      <top style="thick">
        <color theme="0"/>
      </top>
      <bottom/>
      <diagonal/>
    </border>
    <border>
      <left style="medium">
        <color theme="0"/>
      </left>
      <right style="thick">
        <color theme="0"/>
      </right>
      <top style="medium">
        <color theme="0"/>
      </top>
      <bottom style="thick">
        <color theme="0"/>
      </bottom>
      <diagonal/>
    </border>
    <border>
      <left style="thick">
        <color theme="0"/>
      </left>
      <right style="thick">
        <color theme="0"/>
      </right>
      <top style="medium">
        <color theme="0"/>
      </top>
      <bottom style="thick">
        <color theme="0"/>
      </bottom>
      <diagonal/>
    </border>
    <border>
      <left style="thick">
        <color theme="0"/>
      </left>
      <right style="medium">
        <color theme="0"/>
      </right>
      <top style="medium">
        <color theme="0"/>
      </top>
      <bottom style="thick">
        <color theme="0"/>
      </bottom>
      <diagonal/>
    </border>
    <border>
      <left style="medium">
        <color theme="0"/>
      </left>
      <right style="thick">
        <color theme="0"/>
      </right>
      <top style="thick">
        <color theme="0"/>
      </top>
      <bottom style="medium">
        <color theme="0"/>
      </bottom>
      <diagonal/>
    </border>
    <border>
      <left style="thick">
        <color theme="0"/>
      </left>
      <right style="thick">
        <color theme="0"/>
      </right>
      <top style="thick">
        <color theme="0"/>
      </top>
      <bottom style="medium">
        <color theme="0"/>
      </bottom>
      <diagonal/>
    </border>
    <border>
      <left style="thick">
        <color theme="0"/>
      </left>
      <right style="medium">
        <color theme="0"/>
      </right>
      <top style="thick">
        <color theme="0"/>
      </top>
      <bottom style="medium">
        <color theme="0"/>
      </bottom>
      <diagonal/>
    </border>
    <border>
      <left/>
      <right/>
      <top style="thin">
        <color theme="1"/>
      </top>
      <bottom style="double">
        <color theme="1"/>
      </bottom>
      <diagonal/>
    </border>
    <border>
      <left style="medium">
        <color theme="1"/>
      </left>
      <right style="medium">
        <color theme="1"/>
      </right>
      <top style="medium">
        <color theme="1"/>
      </top>
      <bottom style="medium">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right style="medium">
        <color theme="1"/>
      </right>
      <top/>
      <bottom/>
      <diagonal/>
    </border>
    <border>
      <left/>
      <right/>
      <top style="medium">
        <color theme="1"/>
      </top>
      <bottom/>
      <diagonal/>
    </border>
    <border>
      <left/>
      <right/>
      <top/>
      <bottom style="medium">
        <color theme="1"/>
      </bottom>
      <diagonal/>
    </border>
    <border>
      <left style="medium">
        <color theme="1"/>
      </left>
      <right/>
      <top/>
      <bottom/>
      <diagonal/>
    </border>
  </borders>
  <cellStyleXfs count="3">
    <xf numFmtId="0" fontId="0" fillId="0" borderId="0"/>
    <xf numFmtId="9" fontId="8" fillId="0" borderId="0" applyFont="0" applyFill="0" applyBorder="0" applyAlignment="0" applyProtection="0"/>
    <xf numFmtId="0" fontId="9" fillId="0" borderId="0" applyNumberFormat="0" applyFill="0" applyBorder="0" applyAlignment="0" applyProtection="0"/>
  </cellStyleXfs>
  <cellXfs count="172">
    <xf numFmtId="0" fontId="0" fillId="0" borderId="0" xfId="0"/>
    <xf numFmtId="0" fontId="0" fillId="0" borderId="0" xfId="0" applyAlignment="1">
      <alignment vertical="center"/>
    </xf>
    <xf numFmtId="0" fontId="13" fillId="0" borderId="0" xfId="0" applyFont="1"/>
    <xf numFmtId="0" fontId="13" fillId="0" borderId="0" xfId="0" quotePrefix="1" applyFont="1"/>
    <xf numFmtId="0" fontId="14" fillId="0" borderId="0" xfId="0" applyFont="1" applyAlignment="1">
      <alignment vertical="center"/>
    </xf>
    <xf numFmtId="3" fontId="13" fillId="0" borderId="0" xfId="0" applyNumberFormat="1" applyFont="1" applyAlignment="1">
      <alignment horizontal="center" vertical="center"/>
    </xf>
    <xf numFmtId="0" fontId="14" fillId="0" borderId="0" xfId="0" applyFont="1" applyAlignment="1">
      <alignment horizontal="left" vertical="center"/>
    </xf>
    <xf numFmtId="3" fontId="2" fillId="4" borderId="15" xfId="0" applyNumberFormat="1" applyFont="1" applyFill="1" applyBorder="1" applyAlignment="1" applyProtection="1">
      <alignment horizontal="right" vertical="center"/>
      <protection locked="0"/>
    </xf>
    <xf numFmtId="3" fontId="2" fillId="4" borderId="15" xfId="0" applyNumberFormat="1" applyFont="1" applyFill="1" applyBorder="1" applyAlignment="1" applyProtection="1">
      <alignment horizontal="right" vertical="center" wrapText="1"/>
      <protection locked="0"/>
    </xf>
    <xf numFmtId="3" fontId="2" fillId="4" borderId="20" xfId="0" applyNumberFormat="1" applyFont="1" applyFill="1" applyBorder="1" applyAlignment="1" applyProtection="1">
      <alignment horizontal="right" vertical="center"/>
      <protection locked="0"/>
    </xf>
    <xf numFmtId="0" fontId="2" fillId="4" borderId="15" xfId="0" applyFont="1" applyFill="1" applyBorder="1" applyAlignment="1" applyProtection="1">
      <alignment horizontal="right" vertical="center"/>
      <protection locked="0"/>
    </xf>
    <xf numFmtId="3" fontId="15" fillId="0" borderId="0" xfId="0" applyNumberFormat="1" applyFont="1" applyAlignment="1">
      <alignment horizontal="center" vertical="center"/>
    </xf>
    <xf numFmtId="3" fontId="13" fillId="4" borderId="15" xfId="0" applyNumberFormat="1" applyFont="1" applyFill="1" applyBorder="1" applyAlignment="1" applyProtection="1">
      <alignment horizontal="right" vertical="center"/>
      <protection locked="0"/>
    </xf>
    <xf numFmtId="3" fontId="13" fillId="0" borderId="27" xfId="0" applyNumberFormat="1" applyFont="1" applyBorder="1" applyAlignment="1">
      <alignment horizontal="right" vertical="center"/>
    </xf>
    <xf numFmtId="0" fontId="2" fillId="0" borderId="0" xfId="0" applyFont="1"/>
    <xf numFmtId="0" fontId="3" fillId="0" borderId="0" xfId="0" applyFont="1" applyAlignment="1">
      <alignment vertical="center"/>
    </xf>
    <xf numFmtId="3" fontId="3" fillId="0" borderId="0" xfId="0" applyNumberFormat="1" applyFont="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xf>
    <xf numFmtId="3" fontId="2" fillId="0" borderId="0" xfId="0" applyNumberFormat="1" applyFont="1"/>
    <xf numFmtId="3" fontId="3" fillId="0" borderId="0" xfId="0" applyNumberFormat="1" applyFont="1"/>
    <xf numFmtId="3" fontId="2" fillId="0" borderId="0" xfId="0" applyNumberFormat="1" applyFont="1" applyAlignment="1">
      <alignment horizontal="right"/>
    </xf>
    <xf numFmtId="3" fontId="2" fillId="0" borderId="3" xfId="0" applyNumberFormat="1" applyFont="1" applyBorder="1" applyAlignment="1">
      <alignment horizontal="right" vertical="center" wrapText="1"/>
    </xf>
    <xf numFmtId="0" fontId="2" fillId="0" borderId="0" xfId="0" applyFont="1" applyAlignment="1">
      <alignment horizontal="center"/>
    </xf>
    <xf numFmtId="3" fontId="2" fillId="0" borderId="0" xfId="0" applyNumberFormat="1" applyFont="1" applyAlignment="1">
      <alignment horizontal="right" vertical="center" wrapText="1"/>
    </xf>
    <xf numFmtId="0" fontId="7" fillId="0" borderId="0" xfId="0" applyFont="1" applyAlignment="1">
      <alignment horizontal="center" vertical="center"/>
    </xf>
    <xf numFmtId="3" fontId="2" fillId="0" borderId="1" xfId="0" applyNumberFormat="1" applyFont="1" applyBorder="1" applyAlignment="1">
      <alignment horizontal="right" vertical="center" wrapText="1"/>
    </xf>
    <xf numFmtId="0" fontId="7" fillId="0" borderId="0" xfId="0" applyFont="1" applyAlignment="1">
      <alignment vertical="center"/>
    </xf>
    <xf numFmtId="3" fontId="2" fillId="0" borderId="3" xfId="0" applyNumberFormat="1" applyFont="1" applyBorder="1" applyAlignment="1">
      <alignment horizontal="right" wrapText="1"/>
    </xf>
    <xf numFmtId="3" fontId="2" fillId="0" borderId="2" xfId="0" applyNumberFormat="1" applyFont="1" applyBorder="1" applyAlignment="1">
      <alignment horizontal="right" vertical="center" wrapText="1"/>
    </xf>
    <xf numFmtId="3" fontId="2" fillId="0" borderId="2" xfId="0" applyNumberFormat="1" applyFont="1" applyBorder="1" applyAlignment="1">
      <alignment vertical="center"/>
    </xf>
    <xf numFmtId="0" fontId="1" fillId="0" borderId="0" xfId="0" applyFont="1" applyAlignment="1">
      <alignment horizontal="center" vertical="center" wrapText="1"/>
    </xf>
    <xf numFmtId="0" fontId="1" fillId="0" borderId="0" xfId="0" applyFont="1" applyAlignment="1">
      <alignment vertical="center" wrapText="1"/>
    </xf>
    <xf numFmtId="164" fontId="2" fillId="0" borderId="0" xfId="1" applyNumberFormat="1" applyFont="1" applyAlignment="1" applyProtection="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xf numFmtId="0" fontId="4" fillId="0" borderId="0" xfId="0" applyFont="1" applyAlignment="1">
      <alignment horizontal="center" vertical="center"/>
    </xf>
    <xf numFmtId="0" fontId="4" fillId="0" borderId="0" xfId="0" applyFont="1" applyAlignment="1">
      <alignment horizontal="right" vertical="center"/>
    </xf>
    <xf numFmtId="0" fontId="3" fillId="0" borderId="0" xfId="0" applyFont="1" applyAlignment="1">
      <alignment horizontal="left" indent="1"/>
    </xf>
    <xf numFmtId="0" fontId="2" fillId="0" borderId="0" xfId="0" applyFont="1" applyAlignment="1">
      <alignment horizontal="right" vertical="center"/>
    </xf>
    <xf numFmtId="0" fontId="3" fillId="0" borderId="0" xfId="0" applyFont="1" applyAlignment="1">
      <alignment horizontal="left" vertical="center"/>
    </xf>
    <xf numFmtId="0" fontId="2" fillId="0" borderId="0" xfId="0" applyFont="1" applyAlignment="1">
      <alignment horizontal="right"/>
    </xf>
    <xf numFmtId="49" fontId="3" fillId="0" borderId="0" xfId="0" applyNumberFormat="1" applyFont="1" applyAlignment="1">
      <alignment horizontal="left" vertical="center"/>
    </xf>
    <xf numFmtId="0" fontId="3" fillId="0" borderId="0" xfId="0" applyFont="1" applyAlignment="1">
      <alignment horizontal="left" vertical="center" indent="1"/>
    </xf>
    <xf numFmtId="49" fontId="3" fillId="0" borderId="0" xfId="0" applyNumberFormat="1" applyFont="1" applyAlignment="1">
      <alignment horizontal="left"/>
    </xf>
    <xf numFmtId="0" fontId="2" fillId="0" borderId="14" xfId="0" applyFont="1" applyBorder="1" applyAlignment="1">
      <alignment horizontal="center" vertical="center"/>
    </xf>
    <xf numFmtId="165" fontId="2" fillId="0" borderId="0" xfId="0" applyNumberFormat="1" applyFont="1" applyAlignment="1">
      <alignment horizontal="right" vertical="center"/>
    </xf>
    <xf numFmtId="3" fontId="3" fillId="0" borderId="15" xfId="0" applyNumberFormat="1" applyFont="1" applyBorder="1" applyAlignment="1">
      <alignment horizontal="right" vertical="center"/>
    </xf>
    <xf numFmtId="165" fontId="2" fillId="0" borderId="0" xfId="0" applyNumberFormat="1" applyFont="1" applyAlignment="1">
      <alignment horizontal="right"/>
    </xf>
    <xf numFmtId="0" fontId="3" fillId="0" borderId="0" xfId="0" applyFont="1" applyAlignment="1">
      <alignment horizontal="right" vertical="center"/>
    </xf>
    <xf numFmtId="0" fontId="2" fillId="0" borderId="0" xfId="0" applyFont="1" applyAlignment="1">
      <alignment horizontal="center" vertical="center" wrapText="1"/>
    </xf>
    <xf numFmtId="49" fontId="3" fillId="0" borderId="0" xfId="0" applyNumberFormat="1" applyFont="1" applyAlignment="1">
      <alignment horizontal="left" vertical="center" indent="1"/>
    </xf>
    <xf numFmtId="3" fontId="3" fillId="0" borderId="0" xfId="0" applyNumberFormat="1" applyFont="1" applyAlignment="1">
      <alignment horizontal="right" vertical="center"/>
    </xf>
    <xf numFmtId="0" fontId="6" fillId="0" borderId="0" xfId="0" applyFont="1" applyAlignment="1">
      <alignment horizontal="right" vertical="center"/>
    </xf>
    <xf numFmtId="4" fontId="3" fillId="0" borderId="0" xfId="0" applyNumberFormat="1" applyFont="1" applyAlignment="1">
      <alignment horizontal="center" vertical="center"/>
    </xf>
    <xf numFmtId="3" fontId="6" fillId="0" borderId="0" xfId="0" applyNumberFormat="1" applyFont="1" applyAlignment="1">
      <alignment horizontal="right" vertical="center"/>
    </xf>
    <xf numFmtId="3" fontId="6" fillId="0" borderId="0" xfId="0" applyNumberFormat="1" applyFont="1" applyAlignment="1">
      <alignment vertical="center"/>
    </xf>
    <xf numFmtId="3" fontId="2" fillId="7" borderId="15" xfId="0" applyNumberFormat="1" applyFont="1" applyFill="1" applyBorder="1" applyAlignment="1">
      <alignment horizontal="right" vertical="center"/>
    </xf>
    <xf numFmtId="3" fontId="3" fillId="0" borderId="2" xfId="0" applyNumberFormat="1" applyFont="1" applyBorder="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right"/>
    </xf>
    <xf numFmtId="3" fontId="2" fillId="0" borderId="2" xfId="0" applyNumberFormat="1" applyFont="1" applyBorder="1" applyAlignment="1">
      <alignment horizontal="right" vertical="center"/>
    </xf>
    <xf numFmtId="0" fontId="10" fillId="0" borderId="0" xfId="0" applyFont="1"/>
    <xf numFmtId="3" fontId="2" fillId="0" borderId="4" xfId="0" applyNumberFormat="1" applyFont="1" applyBorder="1" applyAlignment="1">
      <alignment horizontal="right" vertical="center"/>
    </xf>
    <xf numFmtId="0" fontId="2" fillId="0" borderId="4" xfId="0" applyFont="1" applyBorder="1" applyAlignment="1">
      <alignment vertical="center"/>
    </xf>
    <xf numFmtId="4" fontId="2" fillId="0" borderId="4" xfId="0" applyNumberFormat="1" applyFont="1" applyBorder="1" applyAlignment="1">
      <alignment vertical="center"/>
    </xf>
    <xf numFmtId="3" fontId="2" fillId="6" borderId="4" xfId="0" applyNumberFormat="1" applyFont="1" applyFill="1" applyBorder="1" applyAlignment="1">
      <alignment vertical="center"/>
    </xf>
    <xf numFmtId="4" fontId="2" fillId="6" borderId="4" xfId="0" applyNumberFormat="1" applyFont="1" applyFill="1" applyBorder="1" applyAlignment="1">
      <alignment vertical="center"/>
    </xf>
    <xf numFmtId="3" fontId="2" fillId="0" borderId="4" xfId="0" applyNumberFormat="1" applyFont="1" applyBorder="1" applyAlignment="1">
      <alignment vertical="center"/>
    </xf>
    <xf numFmtId="0" fontId="2" fillId="6" borderId="4" xfId="0" applyFont="1" applyFill="1" applyBorder="1" applyAlignment="1">
      <alignment vertical="center"/>
    </xf>
    <xf numFmtId="3" fontId="2" fillId="6" borderId="5" xfId="0" applyNumberFormat="1" applyFont="1" applyFill="1" applyBorder="1" applyAlignment="1">
      <alignment vertical="center"/>
    </xf>
    <xf numFmtId="0" fontId="2" fillId="6" borderId="5" xfId="0" applyFont="1" applyFill="1" applyBorder="1" applyAlignment="1">
      <alignment vertical="center"/>
    </xf>
    <xf numFmtId="3" fontId="2" fillId="6" borderId="12" xfId="0" applyNumberFormat="1" applyFont="1" applyFill="1" applyBorder="1" applyAlignment="1">
      <alignment vertical="center"/>
    </xf>
    <xf numFmtId="3" fontId="2" fillId="0" borderId="12" xfId="0" applyNumberFormat="1" applyFont="1" applyBorder="1" applyAlignment="1">
      <alignment vertical="center"/>
    </xf>
    <xf numFmtId="3" fontId="2" fillId="0" borderId="12" xfId="0" applyNumberFormat="1" applyFont="1" applyBorder="1" applyAlignment="1">
      <alignment horizontal="right" vertical="center"/>
    </xf>
    <xf numFmtId="3" fontId="2" fillId="6" borderId="13" xfId="0" applyNumberFormat="1" applyFont="1" applyFill="1" applyBorder="1" applyAlignment="1">
      <alignment horizontal="right" vertical="center" wrapText="1"/>
    </xf>
    <xf numFmtId="0" fontId="3" fillId="0" borderId="0" xfId="0" applyFont="1" applyAlignment="1">
      <alignment horizontal="left"/>
    </xf>
    <xf numFmtId="0" fontId="2" fillId="0" borderId="0" xfId="0" applyFont="1" applyAlignment="1">
      <alignment horizontal="left"/>
    </xf>
    <xf numFmtId="0" fontId="17" fillId="0" borderId="0" xfId="2" applyFont="1" applyBorder="1" applyAlignment="1" applyProtection="1">
      <alignment vertical="center"/>
    </xf>
    <xf numFmtId="164" fontId="2" fillId="0" borderId="0" xfId="1" applyNumberFormat="1" applyFont="1" applyAlignment="1" applyProtection="1">
      <alignment horizontal="left" vertical="center"/>
    </xf>
    <xf numFmtId="0" fontId="18" fillId="0" borderId="29" xfId="0" applyFont="1" applyBorder="1" applyAlignment="1">
      <alignment horizontal="center" vertical="center"/>
    </xf>
    <xf numFmtId="0" fontId="18" fillId="6" borderId="38" xfId="0" applyFont="1" applyFill="1" applyBorder="1" applyAlignment="1">
      <alignment horizontal="center" vertical="center"/>
    </xf>
    <xf numFmtId="0" fontId="17" fillId="0" borderId="35" xfId="2" applyFont="1" applyBorder="1" applyAlignment="1" applyProtection="1">
      <alignment horizontal="left" vertical="center" wrapText="1"/>
    </xf>
    <xf numFmtId="0" fontId="17" fillId="6" borderId="35" xfId="2" applyFont="1" applyFill="1" applyBorder="1" applyAlignment="1" applyProtection="1">
      <alignment horizontal="left" vertical="center" wrapText="1"/>
    </xf>
    <xf numFmtId="0" fontId="17" fillId="0" borderId="0" xfId="2" applyFont="1" applyBorder="1" applyAlignment="1" applyProtection="1">
      <alignment horizontal="left" vertical="center" wrapText="1"/>
    </xf>
    <xf numFmtId="0" fontId="17" fillId="0" borderId="37" xfId="2" applyFont="1" applyBorder="1" applyAlignment="1" applyProtection="1">
      <alignment horizontal="left" vertical="center" wrapText="1"/>
    </xf>
    <xf numFmtId="0" fontId="17" fillId="0" borderId="32" xfId="2" applyFont="1" applyBorder="1" applyAlignment="1" applyProtection="1">
      <alignment horizontal="left" vertical="center" wrapText="1"/>
    </xf>
    <xf numFmtId="3" fontId="2" fillId="6" borderId="31" xfId="0" applyNumberFormat="1" applyFont="1" applyFill="1" applyBorder="1" applyAlignment="1">
      <alignment horizontal="center" vertical="center"/>
    </xf>
    <xf numFmtId="3" fontId="2" fillId="6" borderId="37" xfId="0" applyNumberFormat="1" applyFont="1" applyFill="1" applyBorder="1" applyAlignment="1">
      <alignment horizontal="center" vertical="center"/>
    </xf>
    <xf numFmtId="3" fontId="2" fillId="6" borderId="32" xfId="0" applyNumberFormat="1" applyFont="1" applyFill="1" applyBorder="1" applyAlignment="1">
      <alignment horizontal="center" vertical="center"/>
    </xf>
    <xf numFmtId="0" fontId="18" fillId="0" borderId="38" xfId="0" applyFont="1" applyBorder="1" applyAlignment="1">
      <alignment horizontal="center" vertical="center"/>
    </xf>
    <xf numFmtId="0" fontId="18" fillId="6" borderId="38" xfId="0" applyFont="1" applyFill="1" applyBorder="1" applyAlignment="1">
      <alignment horizontal="center" vertical="center"/>
    </xf>
    <xf numFmtId="0" fontId="18" fillId="0" borderId="31" xfId="0" applyFont="1" applyBorder="1" applyAlignment="1">
      <alignment horizontal="center" vertical="center"/>
    </xf>
    <xf numFmtId="0" fontId="3" fillId="0" borderId="29" xfId="0" applyFont="1" applyBorder="1" applyAlignment="1">
      <alignment horizontal="center" vertical="center"/>
    </xf>
    <xf numFmtId="0" fontId="3" fillId="0" borderId="36"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7" xfId="0" applyFont="1" applyBorder="1" applyAlignment="1">
      <alignment horizontal="center" vertical="center"/>
    </xf>
    <xf numFmtId="0" fontId="3" fillId="0" borderId="32" xfId="0" applyFont="1" applyBorder="1" applyAlignment="1">
      <alignment horizontal="center" vertical="center"/>
    </xf>
    <xf numFmtId="0" fontId="17" fillId="0" borderId="36" xfId="2" applyFont="1" applyBorder="1" applyAlignment="1" applyProtection="1">
      <alignment horizontal="left" vertical="center"/>
    </xf>
    <xf numFmtId="0" fontId="17" fillId="0" borderId="30" xfId="2" applyFont="1" applyBorder="1" applyAlignment="1" applyProtection="1">
      <alignment horizontal="left" vertical="center"/>
    </xf>
    <xf numFmtId="0" fontId="17" fillId="6" borderId="35" xfId="2" applyFont="1" applyFill="1" applyBorder="1" applyAlignment="1" applyProtection="1">
      <alignment horizontal="left"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2" xfId="0" applyFont="1" applyBorder="1" applyAlignment="1">
      <alignment horizontal="center" vertical="center" wrapText="1"/>
    </xf>
    <xf numFmtId="3" fontId="2" fillId="6" borderId="38" xfId="0" applyNumberFormat="1" applyFont="1" applyFill="1" applyBorder="1" applyAlignment="1">
      <alignment horizontal="center" vertical="center"/>
    </xf>
    <xf numFmtId="3" fontId="2" fillId="6" borderId="0" xfId="0" applyNumberFormat="1" applyFont="1" applyFill="1" applyAlignment="1">
      <alignment horizontal="center" vertical="center"/>
    </xf>
    <xf numFmtId="3" fontId="2" fillId="6" borderId="35" xfId="0" applyNumberFormat="1" applyFont="1" applyFill="1" applyBorder="1" applyAlignment="1">
      <alignment horizontal="center" vertical="center"/>
    </xf>
    <xf numFmtId="3" fontId="2" fillId="0" borderId="38" xfId="0" applyNumberFormat="1" applyFont="1" applyBorder="1" applyAlignment="1">
      <alignment horizontal="center" vertical="center"/>
    </xf>
    <xf numFmtId="3" fontId="2" fillId="0" borderId="0" xfId="0" applyNumberFormat="1" applyFont="1" applyAlignment="1">
      <alignment horizontal="center" vertical="center"/>
    </xf>
    <xf numFmtId="3" fontId="2" fillId="0" borderId="35" xfId="0" applyNumberFormat="1" applyFont="1" applyBorder="1" applyAlignment="1">
      <alignment horizontal="center" vertical="center"/>
    </xf>
    <xf numFmtId="3" fontId="2" fillId="0" borderId="29" xfId="0" applyNumberFormat="1" applyFont="1" applyBorder="1" applyAlignment="1">
      <alignment horizontal="center" vertical="center"/>
    </xf>
    <xf numFmtId="3" fontId="2" fillId="0" borderId="36" xfId="0" applyNumberFormat="1" applyFont="1" applyBorder="1" applyAlignment="1">
      <alignment horizontal="center" vertical="center"/>
    </xf>
    <xf numFmtId="3" fontId="2" fillId="0" borderId="30" xfId="0" applyNumberFormat="1" applyFont="1" applyBorder="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left" vertical="center"/>
    </xf>
    <xf numFmtId="0" fontId="17" fillId="0" borderId="0" xfId="2" applyFont="1" applyAlignment="1" applyProtection="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6" fillId="0" borderId="0" xfId="0" applyFont="1" applyAlignment="1">
      <alignment horizontal="right" vertical="center" wrapText="1"/>
    </xf>
    <xf numFmtId="0" fontId="16" fillId="5" borderId="0" xfId="0" applyFont="1" applyFill="1" applyAlignment="1">
      <alignment horizontal="center" vertical="center" wrapText="1"/>
    </xf>
    <xf numFmtId="0" fontId="6" fillId="0" borderId="0" xfId="0" applyFont="1" applyAlignment="1">
      <alignment horizontal="right" vertical="center"/>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6" fillId="3" borderId="0" xfId="0" applyFont="1" applyFill="1" applyAlignment="1">
      <alignment horizontal="center" vertical="center" wrapText="1"/>
    </xf>
    <xf numFmtId="0" fontId="3" fillId="0" borderId="0" xfId="0" applyFont="1" applyAlignment="1">
      <alignment horizontal="left" vertical="center" wrapText="1"/>
    </xf>
    <xf numFmtId="0" fontId="3" fillId="3" borderId="19" xfId="0" applyFont="1" applyFill="1" applyBorder="1" applyAlignment="1">
      <alignment horizontal="center" vertical="center" wrapText="1"/>
    </xf>
    <xf numFmtId="0" fontId="3" fillId="3" borderId="0" xfId="0" applyFont="1" applyFill="1" applyAlignment="1">
      <alignment horizontal="center" vertical="center" wrapText="1"/>
    </xf>
    <xf numFmtId="3" fontId="2" fillId="4" borderId="15" xfId="0" applyNumberFormat="1" applyFont="1" applyFill="1" applyBorder="1" applyAlignment="1" applyProtection="1">
      <alignment horizontal="right" vertical="center"/>
      <protection locked="0"/>
    </xf>
    <xf numFmtId="0" fontId="5" fillId="0" borderId="0" xfId="0" applyFont="1" applyAlignment="1">
      <alignment horizont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4" borderId="15" xfId="0" applyFont="1" applyFill="1" applyBorder="1" applyAlignment="1" applyProtection="1">
      <alignment horizontal="left" vertical="center"/>
      <protection locked="0"/>
    </xf>
    <xf numFmtId="0" fontId="2" fillId="4" borderId="15" xfId="0" applyFont="1" applyFill="1" applyBorder="1" applyAlignment="1" applyProtection="1">
      <alignment horizontal="left" vertical="center"/>
      <protection locked="0"/>
    </xf>
    <xf numFmtId="0" fontId="3" fillId="8" borderId="0" xfId="0" applyFont="1" applyFill="1" applyAlignment="1">
      <alignment horizontal="center" vertical="center"/>
    </xf>
    <xf numFmtId="0" fontId="3" fillId="3" borderId="0" xfId="0" applyFont="1" applyFill="1" applyAlignment="1">
      <alignment horizontal="center" vertical="center"/>
    </xf>
    <xf numFmtId="0" fontId="9" fillId="0" borderId="0" xfId="2" applyAlignment="1" applyProtection="1">
      <alignment horizontal="center" vertical="center"/>
    </xf>
    <xf numFmtId="0" fontId="3" fillId="0" borderId="0" xfId="0" applyFont="1" applyAlignment="1">
      <alignment horizontal="center" vertical="center" wrapText="1"/>
    </xf>
    <xf numFmtId="0" fontId="3" fillId="0" borderId="0" xfId="0" applyFont="1" applyAlignment="1">
      <alignment horizontal="center" wrapText="1"/>
    </xf>
    <xf numFmtId="0" fontId="2" fillId="0" borderId="0" xfId="0" applyFont="1" applyAlignment="1">
      <alignment horizontal="center" vertical="center"/>
    </xf>
    <xf numFmtId="0" fontId="2" fillId="3" borderId="15" xfId="0" applyFont="1" applyFill="1" applyBorder="1" applyAlignment="1">
      <alignment horizontal="center" vertical="center" wrapText="1"/>
    </xf>
    <xf numFmtId="0" fontId="2" fillId="7" borderId="15" xfId="0" applyFont="1" applyFill="1" applyBorder="1" applyAlignment="1">
      <alignment horizontal="center" wrapText="1"/>
    </xf>
    <xf numFmtId="0" fontId="11" fillId="0" borderId="0" xfId="0" applyFont="1" applyAlignment="1">
      <alignment horizontal="center" vertical="center" wrapText="1"/>
    </xf>
    <xf numFmtId="0" fontId="3" fillId="3" borderId="15"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3" borderId="15"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4"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3" fontId="13" fillId="0" borderId="0" xfId="0" applyNumberFormat="1" applyFont="1" applyAlignment="1">
      <alignment horizontal="right"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B5B3B3"/>
      <color rgb="FFD70D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Kalkulator Insurans Nyawa KWSP'!A1"/><Relationship Id="rId2" Type="http://schemas.openxmlformats.org/officeDocument/2006/relationships/hyperlink" Target="#'Kalkulator Anak'!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Kalkulator Cukai '!A1"/></Relationships>
</file>

<file path=xl/drawings/_rels/drawing3.xml.rels><?xml version="1.0" encoding="UTF-8" standalone="yes"?>
<Relationships xmlns="http://schemas.openxmlformats.org/package/2006/relationships"><Relationship Id="rId1" Type="http://schemas.openxmlformats.org/officeDocument/2006/relationships/hyperlink" Target="#'Kalkulator Cukai '!A1"/></Relationships>
</file>

<file path=xl/drawings/drawing1.xml><?xml version="1.0" encoding="utf-8"?>
<xdr:wsDr xmlns:xdr="http://schemas.openxmlformats.org/drawingml/2006/spreadsheetDrawing" xmlns:a="http://schemas.openxmlformats.org/drawingml/2006/main">
  <xdr:twoCellAnchor>
    <xdr:from>
      <xdr:col>1</xdr:col>
      <xdr:colOff>123825</xdr:colOff>
      <xdr:row>4</xdr:row>
      <xdr:rowOff>28575</xdr:rowOff>
    </xdr:from>
    <xdr:to>
      <xdr:col>2</xdr:col>
      <xdr:colOff>694266</xdr:colOff>
      <xdr:row>7</xdr:row>
      <xdr:rowOff>114300</xdr:rowOff>
    </xdr:to>
    <xdr:sp macro="" textlink="">
      <xdr:nvSpPr>
        <xdr:cNvPr id="2" name="Freeform 23">
          <a:extLst>
            <a:ext uri="{FF2B5EF4-FFF2-40B4-BE49-F238E27FC236}">
              <a16:creationId xmlns:a16="http://schemas.microsoft.com/office/drawing/2014/main" id="{D4365DE4-6EA3-4E9B-B025-4ADF13F78CF2}"/>
            </a:ext>
          </a:extLst>
        </xdr:cNvPr>
        <xdr:cNvSpPr/>
      </xdr:nvSpPr>
      <xdr:spPr>
        <a:xfrm>
          <a:off x="454025" y="976842"/>
          <a:ext cx="1036108" cy="847725"/>
        </a:xfrm>
        <a:custGeom>
          <a:avLst/>
          <a:gdLst/>
          <a:ahLst/>
          <a:cxnLst/>
          <a:rect l="l" t="t" r="r" b="b"/>
          <a:pathLst>
            <a:path w="1907034" h="1473617">
              <a:moveTo>
                <a:pt x="0" y="0"/>
              </a:moveTo>
              <a:lnTo>
                <a:pt x="1907034" y="0"/>
              </a:lnTo>
              <a:lnTo>
                <a:pt x="1907034" y="1473617"/>
              </a:lnTo>
              <a:lnTo>
                <a:pt x="0" y="1473617"/>
              </a:lnTo>
              <a:lnTo>
                <a:pt x="0" y="0"/>
              </a:lnTo>
              <a:close/>
            </a:path>
          </a:pathLst>
        </a:custGeom>
        <a:blipFill>
          <a:blip xmlns:r="http://schemas.openxmlformats.org/officeDocument/2006/relationships" r:embed="rId1"/>
          <a:stretch>
            <a:fillRect/>
          </a:stretch>
        </a:blipFill>
      </xdr:spPr>
      <xdr:txBody>
        <a:bodyPr wrap="square"/>
        <a:lstStyle/>
        <a:p>
          <a:endParaRPr lang="en-MY"/>
        </a:p>
      </xdr:txBody>
    </xdr:sp>
    <xdr:clientData/>
  </xdr:twoCellAnchor>
  <xdr:twoCellAnchor>
    <xdr:from>
      <xdr:col>9</xdr:col>
      <xdr:colOff>249766</xdr:colOff>
      <xdr:row>62</xdr:row>
      <xdr:rowOff>244688</xdr:rowOff>
    </xdr:from>
    <xdr:to>
      <xdr:col>13</xdr:col>
      <xdr:colOff>118534</xdr:colOff>
      <xdr:row>63</xdr:row>
      <xdr:rowOff>220134</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B085F00C-1A0D-407F-A55D-D60B9AFF5FBC}"/>
            </a:ext>
          </a:extLst>
        </xdr:cNvPr>
        <xdr:cNvSpPr/>
      </xdr:nvSpPr>
      <xdr:spPr>
        <a:xfrm>
          <a:off x="7234766" y="16797021"/>
          <a:ext cx="2628901" cy="229446"/>
        </a:xfrm>
        <a:prstGeom prst="roundRect">
          <a:avLst/>
        </a:prstGeom>
        <a:solidFill>
          <a:schemeClr val="accent5">
            <a:lumMod val="40000"/>
            <a:lumOff val="6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100" b="1">
              <a:solidFill>
                <a:schemeClr val="tx1"/>
              </a:solidFill>
              <a:latin typeface="Arial Narrow" panose="020B0606020202030204" pitchFamily="34" charset="0"/>
            </a:rPr>
            <a:t>KALKULATOR ANAK</a:t>
          </a:r>
        </a:p>
      </xdr:txBody>
    </xdr:sp>
    <xdr:clientData/>
  </xdr:twoCellAnchor>
  <xdr:twoCellAnchor>
    <xdr:from>
      <xdr:col>9</xdr:col>
      <xdr:colOff>250613</xdr:colOff>
      <xdr:row>64</xdr:row>
      <xdr:rowOff>19473</xdr:rowOff>
    </xdr:from>
    <xdr:to>
      <xdr:col>13</xdr:col>
      <xdr:colOff>118534</xdr:colOff>
      <xdr:row>65</xdr:row>
      <xdr:rowOff>0</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36E49C5C-F0CA-4FD7-8027-63062EA1D02C}"/>
            </a:ext>
          </a:extLst>
        </xdr:cNvPr>
        <xdr:cNvSpPr/>
      </xdr:nvSpPr>
      <xdr:spPr>
        <a:xfrm>
          <a:off x="7235613" y="17079806"/>
          <a:ext cx="2628054" cy="234527"/>
        </a:xfrm>
        <a:prstGeom prst="roundRect">
          <a:avLst/>
        </a:prstGeom>
        <a:solidFill>
          <a:schemeClr val="accent5">
            <a:lumMod val="40000"/>
            <a:lumOff val="6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100" b="1">
              <a:solidFill>
                <a:schemeClr val="tx1"/>
              </a:solidFill>
              <a:latin typeface="Arial Narrow" panose="020B0606020202030204" pitchFamily="34" charset="0"/>
            </a:rPr>
            <a:t>KALKULATOR</a:t>
          </a:r>
          <a:r>
            <a:rPr lang="en-MY" sz="1100" b="1" baseline="0">
              <a:solidFill>
                <a:schemeClr val="tx1"/>
              </a:solidFill>
              <a:latin typeface="Arial Narrow" panose="020B0606020202030204" pitchFamily="34" charset="0"/>
            </a:rPr>
            <a:t> INSURANS NYAWA &amp; KWSP</a:t>
          </a:r>
          <a:endParaRPr lang="en-MY" sz="900" b="1">
            <a:solidFill>
              <a:schemeClr val="tx1"/>
            </a:solidFill>
            <a:latin typeface="Arial Narrow" panose="020B0606020202030204" pitchFamily="34" charset="0"/>
          </a:endParaRPr>
        </a:p>
      </xdr:txBody>
    </xdr:sp>
    <xdr:clientData/>
  </xdr:twoCellAnchor>
  <xdr:twoCellAnchor>
    <xdr:from>
      <xdr:col>6</xdr:col>
      <xdr:colOff>773842</xdr:colOff>
      <xdr:row>38</xdr:row>
      <xdr:rowOff>75507</xdr:rowOff>
    </xdr:from>
    <xdr:to>
      <xdr:col>7</xdr:col>
      <xdr:colOff>26931</xdr:colOff>
      <xdr:row>48</xdr:row>
      <xdr:rowOff>228600</xdr:rowOff>
    </xdr:to>
    <xdr:sp macro="" textlink="">
      <xdr:nvSpPr>
        <xdr:cNvPr id="6" name="Right Brace 5">
          <a:extLst>
            <a:ext uri="{FF2B5EF4-FFF2-40B4-BE49-F238E27FC236}">
              <a16:creationId xmlns:a16="http://schemas.microsoft.com/office/drawing/2014/main" id="{EA0235BE-A853-4A6D-9346-F5C822D5A159}"/>
            </a:ext>
          </a:extLst>
        </xdr:cNvPr>
        <xdr:cNvSpPr/>
      </xdr:nvSpPr>
      <xdr:spPr>
        <a:xfrm>
          <a:off x="4744709" y="9448107"/>
          <a:ext cx="201355" cy="269309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MY" sz="1100"/>
        </a:p>
      </xdr:txBody>
    </xdr:sp>
    <xdr:clientData/>
  </xdr:twoCellAnchor>
  <xdr:twoCellAnchor>
    <xdr:from>
      <xdr:col>6</xdr:col>
      <xdr:colOff>772998</xdr:colOff>
      <xdr:row>49</xdr:row>
      <xdr:rowOff>33868</xdr:rowOff>
    </xdr:from>
    <xdr:to>
      <xdr:col>7</xdr:col>
      <xdr:colOff>10766</xdr:colOff>
      <xdr:row>53</xdr:row>
      <xdr:rowOff>245534</xdr:rowOff>
    </xdr:to>
    <xdr:sp macro="" textlink="">
      <xdr:nvSpPr>
        <xdr:cNvPr id="8" name="Right Brace 7">
          <a:extLst>
            <a:ext uri="{FF2B5EF4-FFF2-40B4-BE49-F238E27FC236}">
              <a16:creationId xmlns:a16="http://schemas.microsoft.com/office/drawing/2014/main" id="{53A53857-665F-47CC-ACFE-92957459C5A2}"/>
            </a:ext>
          </a:extLst>
        </xdr:cNvPr>
        <xdr:cNvSpPr/>
      </xdr:nvSpPr>
      <xdr:spPr>
        <a:xfrm>
          <a:off x="4743865" y="12200468"/>
          <a:ext cx="186034" cy="122766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MY" sz="1100"/>
        </a:p>
      </xdr:txBody>
    </xdr:sp>
    <xdr:clientData/>
  </xdr:twoCellAnchor>
  <xdr:twoCellAnchor>
    <xdr:from>
      <xdr:col>6</xdr:col>
      <xdr:colOff>772997</xdr:colOff>
      <xdr:row>54</xdr:row>
      <xdr:rowOff>27018</xdr:rowOff>
    </xdr:from>
    <xdr:to>
      <xdr:col>6</xdr:col>
      <xdr:colOff>940635</xdr:colOff>
      <xdr:row>57</xdr:row>
      <xdr:rowOff>160868</xdr:rowOff>
    </xdr:to>
    <xdr:sp macro="" textlink="">
      <xdr:nvSpPr>
        <xdr:cNvPr id="9" name="Right Brace 8">
          <a:extLst>
            <a:ext uri="{FF2B5EF4-FFF2-40B4-BE49-F238E27FC236}">
              <a16:creationId xmlns:a16="http://schemas.microsoft.com/office/drawing/2014/main" id="{D6274F03-207B-4FB7-B9C4-EC876FD102C5}"/>
            </a:ext>
          </a:extLst>
        </xdr:cNvPr>
        <xdr:cNvSpPr/>
      </xdr:nvSpPr>
      <xdr:spPr>
        <a:xfrm>
          <a:off x="4743864" y="13463618"/>
          <a:ext cx="167638" cy="8958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MY"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441960</xdr:colOff>
      <xdr:row>21</xdr:row>
      <xdr:rowOff>190500</xdr:rowOff>
    </xdr:from>
    <xdr:to>
      <xdr:col>12</xdr:col>
      <xdr:colOff>571500</xdr:colOff>
      <xdr:row>22</xdr:row>
      <xdr:rowOff>243840</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D669957F-D950-4DF6-92B3-036461C22986}"/>
            </a:ext>
          </a:extLst>
        </xdr:cNvPr>
        <xdr:cNvSpPr/>
      </xdr:nvSpPr>
      <xdr:spPr>
        <a:xfrm>
          <a:off x="5928360" y="5722620"/>
          <a:ext cx="2164080" cy="304800"/>
        </a:xfrm>
        <a:prstGeom prst="roundRect">
          <a:avLst/>
        </a:prstGeom>
        <a:solidFill>
          <a:schemeClr val="accent5">
            <a:lumMod val="40000"/>
            <a:lumOff val="6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100" b="1">
              <a:solidFill>
                <a:schemeClr val="tx1"/>
              </a:solidFill>
              <a:latin typeface="Arial Narrow" panose="020B0606020202030204" pitchFamily="34" charset="0"/>
            </a:rPr>
            <a:t>KEMBALI KE KALKULATOR CUKAI</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350520</xdr:colOff>
      <xdr:row>8</xdr:row>
      <xdr:rowOff>144780</xdr:rowOff>
    </xdr:from>
    <xdr:to>
      <xdr:col>9</xdr:col>
      <xdr:colOff>746760</xdr:colOff>
      <xdr:row>9</xdr:row>
      <xdr:rowOff>175260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31F46684-D13B-41AD-B3E8-DADD77881E66}"/>
            </a:ext>
          </a:extLst>
        </xdr:cNvPr>
        <xdr:cNvSpPr/>
      </xdr:nvSpPr>
      <xdr:spPr>
        <a:xfrm>
          <a:off x="3398520" y="2179320"/>
          <a:ext cx="3116580" cy="281940"/>
        </a:xfrm>
        <a:prstGeom prst="roundRect">
          <a:avLst/>
        </a:prstGeom>
        <a:solidFill>
          <a:schemeClr val="accent5">
            <a:lumMod val="40000"/>
            <a:lumOff val="6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200" b="1">
              <a:solidFill>
                <a:sysClr val="windowText" lastClr="000000"/>
              </a:solidFill>
              <a:latin typeface="Arial Narrow" panose="020B0606020202030204" pitchFamily="34" charset="0"/>
            </a:rPr>
            <a:t>KEMBALI</a:t>
          </a:r>
          <a:r>
            <a:rPr lang="en-MY" sz="1200" b="1" baseline="0">
              <a:solidFill>
                <a:sysClr val="windowText" lastClr="000000"/>
              </a:solidFill>
              <a:latin typeface="Arial Narrow" panose="020B0606020202030204" pitchFamily="34" charset="0"/>
            </a:rPr>
            <a:t> KE KALKULATOR CUKAI</a:t>
          </a:r>
          <a:endParaRPr lang="en-MY" sz="1200" b="1">
            <a:solidFill>
              <a:sysClr val="windowText" lastClr="000000"/>
            </a:solidFill>
            <a:latin typeface="Arial Narrow" panose="020B0606020202030204"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asil.gov.my/media/sufay12d/ku-no-4-2024.pdf" TargetMode="External"/><Relationship Id="rId7" Type="http://schemas.openxmlformats.org/officeDocument/2006/relationships/drawing" Target="../drawings/drawing1.xml"/><Relationship Id="rId2" Type="http://schemas.openxmlformats.org/officeDocument/2006/relationships/hyperlink" Target="https://www.hasil.gov.my/media/mgtpybcu/notapenerangan_be2023_1.pdf" TargetMode="External"/><Relationship Id="rId1" Type="http://schemas.openxmlformats.org/officeDocument/2006/relationships/hyperlink" Target="https://mytax.hasil.gov.my/" TargetMode="External"/><Relationship Id="rId6" Type="http://schemas.openxmlformats.org/officeDocument/2006/relationships/printerSettings" Target="../printerSettings/printerSettings1.bin"/><Relationship Id="rId5" Type="http://schemas.openxmlformats.org/officeDocument/2006/relationships/hyperlink" Target="https://www.hasil.gov.my/media/u3ldrtln/ku-3-2023-pencukaian-individu-bermastatutin-bahagian-iii-pengiraan-cukai-pendapatan-dan-cukai-kena-dibayar.pdf" TargetMode="External"/><Relationship Id="rId4" Type="http://schemas.openxmlformats.org/officeDocument/2006/relationships/hyperlink" Target="https://www.hasil.gov.my/media/22adqigg/ku-5_2022.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35D6B-6294-4A71-B1EC-0E802F98B424}">
  <sheetPr codeName="Sheet1"/>
  <dimension ref="B1:P118"/>
  <sheetViews>
    <sheetView showGridLines="0" tabSelected="1" zoomScale="90" zoomScaleNormal="90" workbookViewId="0">
      <selection activeCell="N60" sqref="N60"/>
    </sheetView>
  </sheetViews>
  <sheetFormatPr defaultRowHeight="20.100000000000001" customHeight="1" x14ac:dyDescent="0.25"/>
  <cols>
    <col min="1" max="1" width="4.77734375" style="14" customWidth="1"/>
    <col min="2" max="2" width="6.77734375" style="17" customWidth="1"/>
    <col min="3" max="3" width="15.109375" style="14" customWidth="1"/>
    <col min="4" max="4" width="12.88671875" style="14" customWidth="1"/>
    <col min="5" max="5" width="15.44140625" style="14" customWidth="1"/>
    <col min="6" max="6" width="3" style="14" customWidth="1"/>
    <col min="7" max="9" width="13.77734375" style="14" customWidth="1"/>
    <col min="10" max="10" width="13.77734375" style="17" customWidth="1"/>
    <col min="11" max="11" width="3.88671875" style="14" customWidth="1"/>
    <col min="12" max="12" width="13.77734375" style="42" customWidth="1"/>
    <col min="13" max="13" width="4.77734375" style="41" customWidth="1"/>
    <col min="14" max="14" width="16" style="14" customWidth="1"/>
    <col min="15" max="15" width="34.44140625" style="14" customWidth="1"/>
    <col min="16" max="16" width="9.109375" style="14" customWidth="1"/>
    <col min="17" max="17" width="11.77734375" style="14" customWidth="1"/>
    <col min="18" max="18" width="10.33203125" style="14" customWidth="1"/>
    <col min="19" max="19" width="10.44140625" style="14" customWidth="1"/>
    <col min="20" max="16384" width="8.88671875" style="14"/>
  </cols>
  <sheetData>
    <row r="1" spans="2:13" ht="20.100000000000001" customHeight="1" x14ac:dyDescent="0.4">
      <c r="C1" s="38"/>
      <c r="D1" s="38"/>
      <c r="E1" s="145"/>
      <c r="F1" s="145"/>
      <c r="G1" s="145"/>
      <c r="H1" s="145"/>
      <c r="I1" s="145"/>
      <c r="J1" s="39"/>
      <c r="K1" s="38"/>
      <c r="L1" s="40"/>
    </row>
    <row r="2" spans="2:13" ht="22.95" customHeight="1" x14ac:dyDescent="0.25">
      <c r="B2" s="151" t="s">
        <v>168</v>
      </c>
      <c r="C2" s="151"/>
      <c r="D2" s="151"/>
      <c r="E2" s="151"/>
      <c r="F2" s="151"/>
      <c r="G2" s="151"/>
      <c r="H2" s="151"/>
      <c r="I2" s="151"/>
      <c r="J2" s="151"/>
      <c r="K2" s="151"/>
      <c r="L2" s="151"/>
      <c r="M2" s="151"/>
    </row>
    <row r="3" spans="2:13" ht="22.95" customHeight="1" x14ac:dyDescent="0.25">
      <c r="B3" s="152" t="s">
        <v>169</v>
      </c>
      <c r="C3" s="152"/>
      <c r="D3" s="152"/>
      <c r="E3" s="152"/>
      <c r="F3" s="152"/>
      <c r="G3" s="152"/>
      <c r="H3" s="152"/>
      <c r="I3" s="152"/>
      <c r="J3" s="152"/>
      <c r="K3" s="152"/>
      <c r="L3" s="152"/>
      <c r="M3" s="152"/>
    </row>
    <row r="4" spans="2:13" ht="10.050000000000001" customHeight="1" thickBot="1" x14ac:dyDescent="0.3"/>
    <row r="5" spans="2:13" ht="20.100000000000001" customHeight="1" thickTop="1" thickBot="1" x14ac:dyDescent="0.3">
      <c r="C5" s="15"/>
      <c r="D5" s="15" t="s">
        <v>176</v>
      </c>
      <c r="F5" s="15" t="s">
        <v>0</v>
      </c>
      <c r="G5" s="149"/>
      <c r="H5" s="149"/>
      <c r="I5" s="149"/>
      <c r="J5" s="149"/>
      <c r="K5" s="149"/>
      <c r="L5" s="149"/>
      <c r="M5" s="149"/>
    </row>
    <row r="6" spans="2:13" ht="20.100000000000001" customHeight="1" thickTop="1" thickBot="1" x14ac:dyDescent="0.3">
      <c r="C6" s="43"/>
      <c r="D6" s="43" t="s">
        <v>175</v>
      </c>
      <c r="F6" s="15" t="s">
        <v>0</v>
      </c>
      <c r="G6" s="149"/>
      <c r="H6" s="149"/>
      <c r="I6" s="149"/>
      <c r="J6" s="149"/>
      <c r="K6" s="149"/>
      <c r="L6" s="149"/>
      <c r="M6" s="149"/>
    </row>
    <row r="7" spans="2:13" ht="20.100000000000001" customHeight="1" thickTop="1" thickBot="1" x14ac:dyDescent="0.3">
      <c r="C7" s="43"/>
      <c r="D7" s="43" t="s">
        <v>174</v>
      </c>
      <c r="F7" s="15" t="s">
        <v>0</v>
      </c>
      <c r="G7" s="149"/>
      <c r="H7" s="149"/>
      <c r="I7" s="149"/>
      <c r="J7" s="149"/>
      <c r="K7" s="149"/>
      <c r="L7" s="149"/>
      <c r="M7" s="149"/>
    </row>
    <row r="8" spans="2:13" ht="20.100000000000001" customHeight="1" thickTop="1" thickBot="1" x14ac:dyDescent="0.3">
      <c r="C8" s="43"/>
      <c r="D8" s="43" t="s">
        <v>173</v>
      </c>
      <c r="F8" s="15" t="s">
        <v>0</v>
      </c>
      <c r="G8" s="150"/>
      <c r="H8" s="149"/>
      <c r="I8" s="149"/>
      <c r="J8" s="149"/>
      <c r="K8" s="149"/>
      <c r="L8" s="149"/>
      <c r="M8" s="149"/>
    </row>
    <row r="9" spans="2:13" ht="10.050000000000001" customHeight="1" thickTop="1" thickBot="1" x14ac:dyDescent="0.3"/>
    <row r="10" spans="2:13" ht="20.100000000000001" customHeight="1" thickTop="1" thickBot="1" x14ac:dyDescent="0.3">
      <c r="B10" s="146" t="s">
        <v>3</v>
      </c>
      <c r="C10" s="147"/>
      <c r="D10" s="147"/>
      <c r="E10" s="147"/>
      <c r="F10" s="147"/>
      <c r="G10" s="147"/>
      <c r="H10" s="147"/>
      <c r="I10" s="147"/>
      <c r="J10" s="147"/>
      <c r="K10" s="147"/>
      <c r="L10" s="147"/>
      <c r="M10" s="148"/>
    </row>
    <row r="11" spans="2:13" ht="10.050000000000001" customHeight="1" thickTop="1" thickBot="1" x14ac:dyDescent="0.3">
      <c r="K11" s="44"/>
    </row>
    <row r="12" spans="2:13" s="20" customFormat="1" ht="19.95" customHeight="1" thickTop="1" thickBot="1" x14ac:dyDescent="0.35">
      <c r="B12" s="17" t="s">
        <v>1</v>
      </c>
      <c r="C12" s="129" t="s">
        <v>16</v>
      </c>
      <c r="D12" s="129"/>
      <c r="E12" s="129"/>
      <c r="F12" s="129"/>
      <c r="G12" s="129"/>
      <c r="H12" s="129"/>
      <c r="J12" s="7"/>
      <c r="K12" s="45" t="s">
        <v>150</v>
      </c>
      <c r="L12" s="42"/>
      <c r="M12" s="46"/>
    </row>
    <row r="13" spans="2:13" ht="19.95" customHeight="1" thickTop="1" thickBot="1" x14ac:dyDescent="0.3">
      <c r="B13" s="17" t="s">
        <v>2</v>
      </c>
      <c r="C13" s="129" t="s">
        <v>17</v>
      </c>
      <c r="D13" s="129"/>
      <c r="E13" s="129"/>
      <c r="F13" s="129"/>
      <c r="G13" s="129"/>
      <c r="H13" s="129"/>
      <c r="J13" s="7"/>
      <c r="K13" s="47" t="s">
        <v>150</v>
      </c>
    </row>
    <row r="14" spans="2:13" s="20" customFormat="1" ht="19.95" customHeight="1" thickTop="1" thickBot="1" x14ac:dyDescent="0.35">
      <c r="B14" s="17" t="s">
        <v>4</v>
      </c>
      <c r="C14" s="129" t="s">
        <v>18</v>
      </c>
      <c r="D14" s="129"/>
      <c r="E14" s="129"/>
      <c r="F14" s="129"/>
      <c r="G14" s="129"/>
      <c r="H14" s="129"/>
      <c r="J14" s="48"/>
      <c r="K14" s="49"/>
      <c r="L14" s="50">
        <f>SUM(J12+J13)</f>
        <v>0</v>
      </c>
      <c r="M14" s="45" t="s">
        <v>150</v>
      </c>
    </row>
    <row r="15" spans="2:13" s="17" customFormat="1" ht="19.95" customHeight="1" thickTop="1" thickBot="1" x14ac:dyDescent="0.35">
      <c r="B15" s="17" t="s">
        <v>5</v>
      </c>
      <c r="C15" s="129" t="s">
        <v>19</v>
      </c>
      <c r="D15" s="129"/>
      <c r="E15" s="129"/>
      <c r="F15" s="129"/>
      <c r="G15" s="129"/>
      <c r="H15" s="129"/>
      <c r="K15" s="49"/>
      <c r="L15" s="7"/>
      <c r="M15" s="45" t="s">
        <v>150</v>
      </c>
    </row>
    <row r="16" spans="2:13" s="17" customFormat="1" ht="19.95" customHeight="1" thickTop="1" thickBot="1" x14ac:dyDescent="0.35">
      <c r="B16" s="17" t="s">
        <v>6</v>
      </c>
      <c r="C16" s="43" t="s">
        <v>22</v>
      </c>
      <c r="D16" s="43"/>
      <c r="K16" s="49"/>
      <c r="L16" s="50">
        <f>L14-L15</f>
        <v>0</v>
      </c>
      <c r="M16" s="45" t="s">
        <v>150</v>
      </c>
    </row>
    <row r="17" spans="2:13" ht="19.95" customHeight="1" thickTop="1" thickBot="1" x14ac:dyDescent="0.3">
      <c r="K17" s="51"/>
      <c r="M17" s="52"/>
    </row>
    <row r="18" spans="2:13" s="17" customFormat="1" ht="19.95" customHeight="1" thickTop="1" thickBot="1" x14ac:dyDescent="0.35">
      <c r="B18" s="17" t="s">
        <v>8</v>
      </c>
      <c r="C18" s="129" t="s">
        <v>14</v>
      </c>
      <c r="D18" s="129"/>
      <c r="E18" s="129"/>
      <c r="F18" s="129"/>
      <c r="G18" s="129"/>
      <c r="H18" s="129"/>
      <c r="J18" s="7"/>
      <c r="K18" s="45" t="s">
        <v>150</v>
      </c>
      <c r="L18" s="42"/>
      <c r="M18" s="52"/>
    </row>
    <row r="19" spans="2:13" s="17" customFormat="1" ht="19.95" customHeight="1" thickTop="1" thickBot="1" x14ac:dyDescent="0.35">
      <c r="B19" s="17" t="s">
        <v>9</v>
      </c>
      <c r="C19" s="129" t="s">
        <v>15</v>
      </c>
      <c r="D19" s="129"/>
      <c r="E19" s="129"/>
      <c r="F19" s="129"/>
      <c r="G19" s="129"/>
      <c r="H19" s="129"/>
      <c r="J19" s="7"/>
      <c r="K19" s="45" t="s">
        <v>150</v>
      </c>
      <c r="L19" s="42"/>
      <c r="M19" s="52"/>
    </row>
    <row r="20" spans="2:13" s="19" customFormat="1" ht="28.95" customHeight="1" thickTop="1" thickBot="1" x14ac:dyDescent="0.35">
      <c r="B20" s="17" t="s">
        <v>10</v>
      </c>
      <c r="C20" s="125" t="s">
        <v>190</v>
      </c>
      <c r="D20" s="125"/>
      <c r="E20" s="125"/>
      <c r="F20" s="125"/>
      <c r="G20" s="125"/>
      <c r="H20" s="125"/>
      <c r="I20" s="20"/>
      <c r="J20" s="8"/>
      <c r="K20" s="45" t="s">
        <v>150</v>
      </c>
      <c r="L20" s="42"/>
      <c r="M20" s="52"/>
    </row>
    <row r="21" spans="2:13" s="19" customFormat="1" ht="19.95" customHeight="1" thickTop="1" thickBot="1" x14ac:dyDescent="0.35">
      <c r="B21" s="17" t="s">
        <v>11</v>
      </c>
      <c r="C21" s="126" t="s">
        <v>12</v>
      </c>
      <c r="D21" s="126"/>
      <c r="E21" s="126"/>
      <c r="F21" s="126"/>
      <c r="G21" s="126"/>
      <c r="H21" s="126"/>
      <c r="I21" s="20"/>
      <c r="J21" s="53"/>
      <c r="L21" s="50">
        <f>L16+J18+J19+J20</f>
        <v>0</v>
      </c>
      <c r="M21" s="45" t="s">
        <v>150</v>
      </c>
    </row>
    <row r="22" spans="2:13" s="20" customFormat="1" ht="19.95" customHeight="1" thickTop="1" thickBot="1" x14ac:dyDescent="0.35">
      <c r="B22" s="17" t="s">
        <v>13</v>
      </c>
      <c r="C22" s="129" t="s">
        <v>20</v>
      </c>
      <c r="D22" s="129"/>
      <c r="E22" s="129"/>
      <c r="F22" s="129"/>
      <c r="G22" s="129"/>
      <c r="H22" s="129"/>
      <c r="J22" s="17"/>
      <c r="L22" s="7"/>
      <c r="M22" s="45" t="s">
        <v>150</v>
      </c>
    </row>
    <row r="23" spans="2:13" ht="19.95" customHeight="1" thickTop="1" thickBot="1" x14ac:dyDescent="0.3">
      <c r="B23" s="17" t="s">
        <v>21</v>
      </c>
      <c r="C23" s="126" t="s">
        <v>23</v>
      </c>
      <c r="D23" s="126"/>
      <c r="E23" s="126"/>
      <c r="F23" s="126"/>
      <c r="G23" s="126"/>
      <c r="H23" s="126"/>
      <c r="I23" s="126"/>
      <c r="L23" s="50">
        <f>L21-L22</f>
        <v>0</v>
      </c>
      <c r="M23" s="45" t="s">
        <v>150</v>
      </c>
    </row>
    <row r="24" spans="2:13" ht="19.95" customHeight="1" thickTop="1" thickBot="1" x14ac:dyDescent="0.3">
      <c r="B24" s="17" t="s">
        <v>24</v>
      </c>
      <c r="C24" s="129" t="s">
        <v>25</v>
      </c>
      <c r="D24" s="129"/>
      <c r="E24" s="129"/>
      <c r="F24" s="129"/>
      <c r="G24" s="129"/>
      <c r="H24" s="129"/>
      <c r="L24" s="7"/>
      <c r="M24" s="45" t="s">
        <v>150</v>
      </c>
    </row>
    <row r="25" spans="2:13" ht="19.95" customHeight="1" thickTop="1" thickBot="1" x14ac:dyDescent="0.3">
      <c r="B25" s="17" t="s">
        <v>26</v>
      </c>
      <c r="C25" s="129" t="s">
        <v>134</v>
      </c>
      <c r="D25" s="129"/>
      <c r="E25" s="129"/>
      <c r="F25" s="129"/>
      <c r="G25" s="129"/>
      <c r="H25" s="129"/>
      <c r="L25" s="7"/>
      <c r="M25" s="45" t="s">
        <v>150</v>
      </c>
    </row>
    <row r="26" spans="2:13" ht="19.95" customHeight="1" thickTop="1" thickBot="1" x14ac:dyDescent="0.3">
      <c r="B26" s="17" t="s">
        <v>27</v>
      </c>
      <c r="C26" s="129" t="s">
        <v>28</v>
      </c>
      <c r="D26" s="129"/>
      <c r="E26" s="129"/>
      <c r="F26" s="129"/>
      <c r="G26" s="129"/>
      <c r="H26" s="129"/>
      <c r="L26" s="50">
        <f>L23-L24-L25</f>
        <v>0</v>
      </c>
      <c r="M26" s="45" t="s">
        <v>150</v>
      </c>
    </row>
    <row r="27" spans="2:13" ht="19.95" customHeight="1" thickTop="1" thickBot="1" x14ac:dyDescent="0.3">
      <c r="B27" s="17" t="s">
        <v>29</v>
      </c>
      <c r="C27" s="129" t="s">
        <v>30</v>
      </c>
      <c r="D27" s="129"/>
      <c r="E27" s="129"/>
      <c r="F27" s="129"/>
      <c r="G27" s="129"/>
      <c r="H27" s="129"/>
      <c r="L27" s="7"/>
      <c r="M27" s="45" t="s">
        <v>150</v>
      </c>
    </row>
    <row r="28" spans="2:13" s="20" customFormat="1" ht="19.95" customHeight="1" thickTop="1" thickBot="1" x14ac:dyDescent="0.35">
      <c r="B28" s="17" t="s">
        <v>31</v>
      </c>
      <c r="C28" s="126" t="s">
        <v>32</v>
      </c>
      <c r="D28" s="126"/>
      <c r="E28" s="126"/>
      <c r="F28" s="126"/>
      <c r="G28" s="126"/>
      <c r="H28" s="126"/>
      <c r="J28" s="17"/>
      <c r="L28" s="50">
        <f>L26+L27</f>
        <v>0</v>
      </c>
      <c r="M28" s="45" t="s">
        <v>150</v>
      </c>
    </row>
    <row r="29" spans="2:13" s="20" customFormat="1" ht="19.95" customHeight="1" thickTop="1" thickBot="1" x14ac:dyDescent="0.35">
      <c r="B29" s="17" t="s">
        <v>33</v>
      </c>
      <c r="C29" s="129" t="s">
        <v>187</v>
      </c>
      <c r="D29" s="129"/>
      <c r="E29" s="129"/>
      <c r="F29" s="129"/>
      <c r="G29" s="129"/>
      <c r="H29" s="129"/>
      <c r="I29" s="129"/>
      <c r="J29" s="17"/>
      <c r="L29" s="7"/>
      <c r="M29" s="45" t="s">
        <v>150</v>
      </c>
    </row>
    <row r="30" spans="2:13" s="20" customFormat="1" ht="19.95" customHeight="1" thickTop="1" thickBot="1" x14ac:dyDescent="0.35">
      <c r="B30" s="17" t="s">
        <v>34</v>
      </c>
      <c r="C30" s="126" t="s">
        <v>35</v>
      </c>
      <c r="D30" s="126"/>
      <c r="E30" s="126"/>
      <c r="F30" s="126"/>
      <c r="G30" s="126"/>
      <c r="H30" s="126"/>
      <c r="I30" s="126"/>
      <c r="J30" s="17"/>
      <c r="L30" s="50">
        <f>L28+L29</f>
        <v>0</v>
      </c>
      <c r="M30" s="45" t="s">
        <v>150</v>
      </c>
    </row>
    <row r="31" spans="2:13" ht="10.050000000000001" customHeight="1" thickTop="1" x14ac:dyDescent="0.25">
      <c r="M31" s="54"/>
    </row>
    <row r="32" spans="2:13" ht="20.100000000000001" customHeight="1" x14ac:dyDescent="0.25">
      <c r="B32" s="143" t="s">
        <v>36</v>
      </c>
      <c r="C32" s="143"/>
      <c r="D32" s="143"/>
      <c r="E32" s="143"/>
      <c r="F32" s="143"/>
      <c r="G32" s="143"/>
      <c r="H32" s="143"/>
      <c r="I32" s="143"/>
      <c r="J32" s="143"/>
      <c r="K32" s="143"/>
      <c r="L32" s="143"/>
      <c r="M32" s="143"/>
    </row>
    <row r="33" spans="2:13" ht="10.050000000000001" customHeight="1" x14ac:dyDescent="0.25"/>
    <row r="34" spans="2:13" s="20" customFormat="1" ht="19.95" customHeight="1" thickBot="1" x14ac:dyDescent="0.35">
      <c r="B34" s="17" t="s">
        <v>43</v>
      </c>
      <c r="C34" s="129" t="s">
        <v>37</v>
      </c>
      <c r="D34" s="129"/>
      <c r="E34" s="129"/>
      <c r="F34" s="129"/>
      <c r="G34" s="129"/>
      <c r="J34" s="55">
        <v>9000</v>
      </c>
      <c r="K34" s="45"/>
      <c r="L34" s="42"/>
      <c r="M34" s="46"/>
    </row>
    <row r="35" spans="2:13" s="20" customFormat="1" ht="28.95" customHeight="1" thickTop="1" thickBot="1" x14ac:dyDescent="0.35">
      <c r="B35" s="17" t="s">
        <v>119</v>
      </c>
      <c r="C35" s="125" t="s">
        <v>108</v>
      </c>
      <c r="D35" s="125"/>
      <c r="E35" s="125"/>
      <c r="F35" s="125"/>
      <c r="G35" s="125"/>
      <c r="H35" s="56" t="s">
        <v>117</v>
      </c>
      <c r="I35" s="7"/>
      <c r="J35" s="57"/>
      <c r="L35" s="42"/>
      <c r="M35" s="46"/>
    </row>
    <row r="36" spans="2:13" s="20" customFormat="1" ht="28.95" customHeight="1" thickTop="1" thickBot="1" x14ac:dyDescent="0.35">
      <c r="B36" s="17" t="s">
        <v>44</v>
      </c>
      <c r="C36" s="125" t="s">
        <v>144</v>
      </c>
      <c r="D36" s="125"/>
      <c r="E36" s="125"/>
      <c r="F36" s="125"/>
      <c r="G36" s="125"/>
      <c r="H36" s="56" t="s">
        <v>40</v>
      </c>
      <c r="I36" s="7"/>
      <c r="J36" s="57"/>
      <c r="L36" s="42"/>
      <c r="M36" s="46"/>
    </row>
    <row r="37" spans="2:13" s="20" customFormat="1" ht="19.95" customHeight="1" thickTop="1" thickBot="1" x14ac:dyDescent="0.35">
      <c r="B37" s="17" t="s">
        <v>45</v>
      </c>
      <c r="C37" s="125" t="s">
        <v>39</v>
      </c>
      <c r="D37" s="125"/>
      <c r="E37" s="125"/>
      <c r="F37" s="125"/>
      <c r="G37" s="125"/>
      <c r="H37" s="58">
        <v>6000</v>
      </c>
      <c r="I37" s="7"/>
      <c r="J37" s="57"/>
      <c r="L37" s="42"/>
      <c r="M37" s="46"/>
    </row>
    <row r="38" spans="2:13" s="20" customFormat="1" ht="19.95" customHeight="1" thickTop="1" thickBot="1" x14ac:dyDescent="0.35">
      <c r="B38" s="17" t="s">
        <v>46</v>
      </c>
      <c r="C38" s="20" t="s">
        <v>42</v>
      </c>
      <c r="H38" s="56" t="s">
        <v>113</v>
      </c>
      <c r="I38" s="7"/>
      <c r="J38" s="17"/>
      <c r="L38" s="42"/>
      <c r="M38" s="46"/>
    </row>
    <row r="39" spans="2:13" s="20" customFormat="1" ht="19.95" customHeight="1" thickTop="1" thickBot="1" x14ac:dyDescent="0.35">
      <c r="B39" s="17" t="s">
        <v>47</v>
      </c>
      <c r="C39" s="125" t="s">
        <v>139</v>
      </c>
      <c r="D39" s="125"/>
      <c r="E39" s="125"/>
      <c r="F39" s="125"/>
      <c r="G39" s="125"/>
      <c r="H39" s="131" t="s">
        <v>122</v>
      </c>
      <c r="I39" s="144"/>
      <c r="J39" s="17"/>
      <c r="L39" s="42"/>
      <c r="M39" s="46"/>
    </row>
    <row r="40" spans="2:13" s="20" customFormat="1" ht="19.95" customHeight="1" thickTop="1" thickBot="1" x14ac:dyDescent="0.35">
      <c r="B40" s="17"/>
      <c r="C40" s="125" t="s">
        <v>136</v>
      </c>
      <c r="D40" s="125"/>
      <c r="E40" s="125"/>
      <c r="F40" s="125"/>
      <c r="G40" s="125"/>
      <c r="H40" s="131"/>
      <c r="I40" s="144"/>
      <c r="J40" s="17"/>
      <c r="L40" s="42"/>
      <c r="M40" s="46"/>
    </row>
    <row r="41" spans="2:13" s="20" customFormat="1" ht="19.95" customHeight="1" thickTop="1" thickBot="1" x14ac:dyDescent="0.35">
      <c r="B41" s="17"/>
      <c r="C41" s="125" t="s">
        <v>137</v>
      </c>
      <c r="D41" s="125"/>
      <c r="E41" s="125"/>
      <c r="F41" s="125"/>
      <c r="G41" s="125"/>
      <c r="H41" s="131"/>
      <c r="I41" s="144"/>
      <c r="J41" s="17"/>
      <c r="L41" s="42"/>
      <c r="M41" s="46"/>
    </row>
    <row r="42" spans="2:13" s="20" customFormat="1" ht="19.95" customHeight="1" thickTop="1" thickBot="1" x14ac:dyDescent="0.35">
      <c r="B42" s="17"/>
      <c r="C42" s="125" t="s">
        <v>135</v>
      </c>
      <c r="D42" s="125"/>
      <c r="E42" s="125"/>
      <c r="F42" s="125"/>
      <c r="G42" s="125"/>
      <c r="H42" s="131"/>
      <c r="I42" s="144"/>
      <c r="J42" s="17"/>
      <c r="L42" s="42"/>
      <c r="M42" s="46"/>
    </row>
    <row r="43" spans="2:13" s="20" customFormat="1" ht="19.95" customHeight="1" thickTop="1" thickBot="1" x14ac:dyDescent="0.35">
      <c r="B43" s="17" t="s">
        <v>48</v>
      </c>
      <c r="C43" s="125" t="s">
        <v>171</v>
      </c>
      <c r="D43" s="125"/>
      <c r="E43" s="125"/>
      <c r="F43" s="125"/>
      <c r="G43" s="125"/>
      <c r="H43" s="131"/>
      <c r="I43" s="144"/>
      <c r="J43" s="17"/>
      <c r="L43" s="42"/>
      <c r="M43" s="46"/>
    </row>
    <row r="44" spans="2:13" s="20" customFormat="1" ht="19.95" customHeight="1" thickTop="1" thickBot="1" x14ac:dyDescent="0.35">
      <c r="B44" s="17"/>
      <c r="C44" s="125" t="s">
        <v>170</v>
      </c>
      <c r="D44" s="125"/>
      <c r="E44" s="125"/>
      <c r="F44" s="125"/>
      <c r="G44" s="125"/>
      <c r="H44" s="131"/>
      <c r="I44" s="144"/>
      <c r="J44" s="17"/>
      <c r="L44" s="42"/>
      <c r="M44" s="46"/>
    </row>
    <row r="45" spans="2:13" s="20" customFormat="1" ht="19.95" customHeight="1" thickTop="1" thickBot="1" x14ac:dyDescent="0.35">
      <c r="B45" s="17"/>
      <c r="C45" s="125" t="s">
        <v>145</v>
      </c>
      <c r="D45" s="125"/>
      <c r="E45" s="125"/>
      <c r="F45" s="125"/>
      <c r="G45" s="125"/>
      <c r="H45" s="131"/>
      <c r="I45" s="144"/>
      <c r="J45" s="17"/>
      <c r="L45" s="42"/>
      <c r="M45" s="46"/>
    </row>
    <row r="46" spans="2:13" s="20" customFormat="1" ht="19.95" customHeight="1" thickTop="1" thickBot="1" x14ac:dyDescent="0.35">
      <c r="B46" s="17"/>
      <c r="C46" s="125" t="s">
        <v>146</v>
      </c>
      <c r="D46" s="125"/>
      <c r="E46" s="125"/>
      <c r="F46" s="125"/>
      <c r="G46" s="125"/>
      <c r="H46" s="131"/>
      <c r="I46" s="144"/>
      <c r="J46" s="17"/>
      <c r="L46" s="42"/>
      <c r="M46" s="46"/>
    </row>
    <row r="47" spans="2:13" s="20" customFormat="1" ht="19.95" customHeight="1" thickTop="1" thickBot="1" x14ac:dyDescent="0.35">
      <c r="B47" s="17" t="s">
        <v>123</v>
      </c>
      <c r="C47" s="125" t="s">
        <v>140</v>
      </c>
      <c r="D47" s="125"/>
      <c r="E47" s="125"/>
      <c r="F47" s="125"/>
      <c r="G47" s="125"/>
      <c r="H47" s="131"/>
      <c r="I47" s="144"/>
      <c r="J47" s="17"/>
      <c r="L47" s="42"/>
      <c r="M47" s="46"/>
    </row>
    <row r="48" spans="2:13" s="20" customFormat="1" ht="19.95" customHeight="1" thickTop="1" thickBot="1" x14ac:dyDescent="0.35">
      <c r="B48" s="17"/>
      <c r="C48" s="125" t="s">
        <v>138</v>
      </c>
      <c r="D48" s="125"/>
      <c r="E48" s="125"/>
      <c r="F48" s="125"/>
      <c r="G48" s="125"/>
      <c r="H48" s="131"/>
      <c r="I48" s="144"/>
      <c r="J48" s="17"/>
      <c r="L48" s="42"/>
      <c r="M48" s="46"/>
    </row>
    <row r="49" spans="2:13" s="20" customFormat="1" ht="19.95" customHeight="1" thickTop="1" thickBot="1" x14ac:dyDescent="0.35">
      <c r="B49" s="17"/>
      <c r="C49" s="125" t="s">
        <v>152</v>
      </c>
      <c r="D49" s="125"/>
      <c r="E49" s="125"/>
      <c r="F49" s="125"/>
      <c r="G49" s="125"/>
      <c r="H49" s="131"/>
      <c r="I49" s="144"/>
      <c r="J49" s="17"/>
      <c r="L49" s="42"/>
      <c r="M49" s="46"/>
    </row>
    <row r="50" spans="2:13" s="20" customFormat="1" ht="19.95" customHeight="1" thickTop="1" thickBot="1" x14ac:dyDescent="0.35">
      <c r="B50" s="17" t="s">
        <v>49</v>
      </c>
      <c r="C50" s="125" t="s">
        <v>147</v>
      </c>
      <c r="D50" s="125"/>
      <c r="E50" s="125"/>
      <c r="F50" s="125"/>
      <c r="G50" s="125"/>
      <c r="H50" s="133" t="s">
        <v>114</v>
      </c>
      <c r="I50" s="144"/>
      <c r="J50" s="17"/>
      <c r="L50" s="42"/>
      <c r="M50" s="46"/>
    </row>
    <row r="51" spans="2:13" s="20" customFormat="1" ht="19.95" customHeight="1" thickTop="1" thickBot="1" x14ac:dyDescent="0.35">
      <c r="B51" s="17"/>
      <c r="C51" s="125" t="s">
        <v>162</v>
      </c>
      <c r="D51" s="125"/>
      <c r="E51" s="125"/>
      <c r="F51" s="125"/>
      <c r="G51" s="125"/>
      <c r="H51" s="133"/>
      <c r="I51" s="144"/>
      <c r="J51" s="17"/>
      <c r="L51" s="42"/>
      <c r="M51" s="46"/>
    </row>
    <row r="52" spans="2:13" s="20" customFormat="1" ht="19.95" customHeight="1" thickTop="1" thickBot="1" x14ac:dyDescent="0.35">
      <c r="B52" s="17"/>
      <c r="C52" s="125" t="s">
        <v>163</v>
      </c>
      <c r="D52" s="125"/>
      <c r="E52" s="125"/>
      <c r="F52" s="125"/>
      <c r="G52" s="125"/>
      <c r="H52" s="133"/>
      <c r="I52" s="144"/>
      <c r="J52" s="17"/>
      <c r="L52" s="42"/>
      <c r="M52" s="46"/>
    </row>
    <row r="53" spans="2:13" s="20" customFormat="1" ht="19.95" customHeight="1" thickTop="1" thickBot="1" x14ac:dyDescent="0.35">
      <c r="B53" s="17"/>
      <c r="C53" s="125" t="s">
        <v>164</v>
      </c>
      <c r="D53" s="125"/>
      <c r="E53" s="125"/>
      <c r="F53" s="125"/>
      <c r="G53" s="125"/>
      <c r="H53" s="133"/>
      <c r="I53" s="144"/>
      <c r="J53" s="17"/>
      <c r="L53" s="42"/>
      <c r="M53" s="46"/>
    </row>
    <row r="54" spans="2:13" s="20" customFormat="1" ht="19.95" customHeight="1" thickTop="1" thickBot="1" x14ac:dyDescent="0.35">
      <c r="B54" s="17"/>
      <c r="C54" s="125" t="s">
        <v>165</v>
      </c>
      <c r="D54" s="125"/>
      <c r="E54" s="125"/>
      <c r="F54" s="125"/>
      <c r="G54" s="125"/>
      <c r="H54" s="133"/>
      <c r="I54" s="144"/>
      <c r="J54" s="17"/>
      <c r="L54" s="42"/>
      <c r="M54" s="46"/>
    </row>
    <row r="55" spans="2:13" s="20" customFormat="1" ht="19.95" customHeight="1" thickTop="1" thickBot="1" x14ac:dyDescent="0.35">
      <c r="B55" s="17" t="s">
        <v>50</v>
      </c>
      <c r="C55" s="125" t="s">
        <v>148</v>
      </c>
      <c r="D55" s="125"/>
      <c r="E55" s="125"/>
      <c r="F55" s="125"/>
      <c r="G55" s="125"/>
      <c r="H55" s="133" t="s">
        <v>120</v>
      </c>
      <c r="I55" s="144"/>
      <c r="J55" s="17"/>
      <c r="L55" s="42"/>
      <c r="M55" s="46"/>
    </row>
    <row r="56" spans="2:13" s="20" customFormat="1" ht="19.95" customHeight="1" thickTop="1" thickBot="1" x14ac:dyDescent="0.35">
      <c r="B56" s="17"/>
      <c r="C56" s="125" t="s">
        <v>141</v>
      </c>
      <c r="D56" s="125"/>
      <c r="E56" s="125"/>
      <c r="F56" s="125"/>
      <c r="G56" s="125"/>
      <c r="H56" s="133"/>
      <c r="I56" s="144"/>
      <c r="J56" s="17"/>
      <c r="L56" s="42"/>
      <c r="M56" s="46"/>
    </row>
    <row r="57" spans="2:13" s="20" customFormat="1" ht="19.95" customHeight="1" thickTop="1" thickBot="1" x14ac:dyDescent="0.35">
      <c r="B57" s="17"/>
      <c r="C57" s="125" t="s">
        <v>142</v>
      </c>
      <c r="D57" s="125"/>
      <c r="E57" s="125"/>
      <c r="F57" s="125"/>
      <c r="G57" s="125"/>
      <c r="H57" s="133"/>
      <c r="I57" s="144"/>
      <c r="J57" s="17"/>
      <c r="L57" s="42"/>
      <c r="M57" s="46"/>
    </row>
    <row r="58" spans="2:13" s="20" customFormat="1" ht="19.95" customHeight="1" thickTop="1" thickBot="1" x14ac:dyDescent="0.35">
      <c r="B58" s="17"/>
      <c r="C58" s="125" t="s">
        <v>172</v>
      </c>
      <c r="D58" s="125"/>
      <c r="E58" s="125"/>
      <c r="F58" s="125"/>
      <c r="G58" s="125"/>
      <c r="H58" s="133"/>
      <c r="I58" s="144"/>
      <c r="J58" s="17"/>
      <c r="L58" s="42"/>
      <c r="M58" s="46"/>
    </row>
    <row r="59" spans="2:13" s="20" customFormat="1" ht="28.95" customHeight="1" thickTop="1" thickBot="1" x14ac:dyDescent="0.35">
      <c r="B59" s="17" t="s">
        <v>51</v>
      </c>
      <c r="C59" s="125" t="s">
        <v>195</v>
      </c>
      <c r="D59" s="125"/>
      <c r="E59" s="125"/>
      <c r="F59" s="125"/>
      <c r="G59" s="125"/>
      <c r="H59" s="56" t="s">
        <v>38</v>
      </c>
      <c r="I59" s="7"/>
      <c r="J59" s="17"/>
      <c r="L59" s="42"/>
      <c r="M59" s="46"/>
    </row>
    <row r="60" spans="2:13" s="20" customFormat="1" ht="28.95" customHeight="1" thickTop="1" thickBot="1" x14ac:dyDescent="0.35">
      <c r="B60" s="17" t="s">
        <v>52</v>
      </c>
      <c r="C60" s="125" t="s">
        <v>189</v>
      </c>
      <c r="D60" s="125"/>
      <c r="E60" s="125"/>
      <c r="F60" s="125"/>
      <c r="G60" s="125"/>
      <c r="H60" s="56" t="s">
        <v>41</v>
      </c>
      <c r="I60" s="7"/>
      <c r="J60" s="17"/>
      <c r="L60" s="42"/>
      <c r="M60" s="46"/>
    </row>
    <row r="61" spans="2:13" s="20" customFormat="1" ht="19.95" customHeight="1" thickTop="1" thickBot="1" x14ac:dyDescent="0.35">
      <c r="B61" s="17" t="s">
        <v>53</v>
      </c>
      <c r="C61" s="129" t="s">
        <v>115</v>
      </c>
      <c r="D61" s="129"/>
      <c r="E61" s="129"/>
      <c r="F61" s="129"/>
      <c r="G61" s="129"/>
      <c r="H61" s="56" t="s">
        <v>117</v>
      </c>
      <c r="I61" s="7"/>
      <c r="J61" s="17"/>
      <c r="L61" s="42"/>
      <c r="M61" s="46"/>
    </row>
    <row r="62" spans="2:13" s="20" customFormat="1" ht="19.95" customHeight="1" thickTop="1" thickBot="1" x14ac:dyDescent="0.35">
      <c r="B62" s="17" t="s">
        <v>56</v>
      </c>
      <c r="C62" s="129" t="s">
        <v>54</v>
      </c>
      <c r="D62" s="129"/>
      <c r="E62" s="129"/>
      <c r="F62" s="129"/>
      <c r="H62" s="56" t="s">
        <v>55</v>
      </c>
      <c r="I62" s="7"/>
      <c r="J62" s="17"/>
      <c r="L62" s="42"/>
      <c r="M62" s="46"/>
    </row>
    <row r="63" spans="2:13" s="20" customFormat="1" ht="19.95" customHeight="1" thickTop="1" thickBot="1" x14ac:dyDescent="0.35">
      <c r="B63" s="17" t="s">
        <v>116</v>
      </c>
      <c r="C63" s="129" t="s">
        <v>57</v>
      </c>
      <c r="D63" s="129"/>
      <c r="E63" s="129"/>
      <c r="H63" s="59">
        <v>5000</v>
      </c>
      <c r="I63" s="7"/>
      <c r="J63" s="17"/>
      <c r="L63" s="42"/>
      <c r="M63" s="46"/>
    </row>
    <row r="64" spans="2:13" s="20" customFormat="1" ht="19.95" customHeight="1" thickTop="1" thickBot="1" x14ac:dyDescent="0.35">
      <c r="B64" s="17" t="s">
        <v>78</v>
      </c>
      <c r="C64" s="20" t="s">
        <v>58</v>
      </c>
      <c r="E64" s="36"/>
      <c r="F64" s="127"/>
      <c r="G64" s="128"/>
      <c r="I64" s="60">
        <f>'Kalkulator Anak'!J21</f>
        <v>0</v>
      </c>
      <c r="J64" s="17"/>
      <c r="L64" s="42"/>
      <c r="M64" s="46"/>
    </row>
    <row r="65" spans="2:16" s="17" customFormat="1" ht="19.95" customHeight="1" thickTop="1" thickBot="1" x14ac:dyDescent="0.35">
      <c r="B65" s="17" t="s">
        <v>79</v>
      </c>
      <c r="C65" s="125" t="s">
        <v>130</v>
      </c>
      <c r="D65" s="125"/>
      <c r="E65" s="125"/>
      <c r="F65" s="125"/>
      <c r="G65" s="125"/>
      <c r="H65" s="56" t="s">
        <v>113</v>
      </c>
      <c r="I65" s="60">
        <f>'Kalkulator Insurans Nyawa KWSP'!M7</f>
        <v>0</v>
      </c>
      <c r="L65" s="42"/>
      <c r="M65" s="46"/>
    </row>
    <row r="66" spans="2:16" ht="19.95" customHeight="1" thickTop="1" thickBot="1" x14ac:dyDescent="0.3">
      <c r="B66" s="17" t="s">
        <v>81</v>
      </c>
      <c r="C66" s="20" t="s">
        <v>80</v>
      </c>
      <c r="D66" s="20"/>
      <c r="E66" s="20"/>
      <c r="F66" s="20"/>
      <c r="H66" s="56" t="s">
        <v>41</v>
      </c>
      <c r="I66" s="7"/>
    </row>
    <row r="67" spans="2:16" ht="19.95" customHeight="1" thickTop="1" thickBot="1" x14ac:dyDescent="0.3">
      <c r="B67" s="17" t="s">
        <v>83</v>
      </c>
      <c r="C67" s="129" t="s">
        <v>82</v>
      </c>
      <c r="D67" s="129"/>
      <c r="E67" s="129"/>
      <c r="F67" s="129"/>
      <c r="H67" s="56" t="s">
        <v>41</v>
      </c>
      <c r="I67" s="7"/>
    </row>
    <row r="68" spans="2:16" ht="19.95" customHeight="1" thickTop="1" thickBot="1" x14ac:dyDescent="0.3">
      <c r="B68" s="17" t="s">
        <v>118</v>
      </c>
      <c r="C68" s="129" t="s">
        <v>84</v>
      </c>
      <c r="D68" s="129"/>
      <c r="E68" s="129"/>
      <c r="F68" s="129"/>
      <c r="G68" s="129"/>
      <c r="H68" s="56" t="s">
        <v>121</v>
      </c>
      <c r="I68" s="7"/>
    </row>
    <row r="69" spans="2:16" s="20" customFormat="1" ht="28.95" customHeight="1" thickTop="1" thickBot="1" x14ac:dyDescent="0.35">
      <c r="B69" s="17" t="s">
        <v>124</v>
      </c>
      <c r="C69" s="125" t="s">
        <v>188</v>
      </c>
      <c r="D69" s="125"/>
      <c r="E69" s="125"/>
      <c r="F69" s="125"/>
      <c r="G69" s="125"/>
      <c r="H69" s="56" t="s">
        <v>114</v>
      </c>
      <c r="I69" s="7"/>
      <c r="J69" s="17"/>
      <c r="L69" s="42"/>
      <c r="M69" s="46"/>
    </row>
    <row r="70" spans="2:16" ht="20.100000000000001" customHeight="1" thickTop="1" thickBot="1" x14ac:dyDescent="0.3">
      <c r="B70" s="17" t="s">
        <v>125</v>
      </c>
      <c r="C70" s="126" t="s">
        <v>85</v>
      </c>
      <c r="D70" s="126"/>
      <c r="E70" s="126"/>
      <c r="F70" s="126"/>
      <c r="G70" s="126"/>
      <c r="H70" s="126"/>
      <c r="I70" s="126"/>
      <c r="J70" s="50">
        <f>SUM(J34,I35:I69)</f>
        <v>9000</v>
      </c>
    </row>
    <row r="71" spans="2:16" ht="20.100000000000001" customHeight="1" thickTop="1" thickBot="1" x14ac:dyDescent="0.3">
      <c r="B71" s="53" t="s">
        <v>149</v>
      </c>
      <c r="C71" s="141" t="s">
        <v>131</v>
      </c>
      <c r="D71" s="141"/>
      <c r="E71" s="141"/>
      <c r="F71" s="141"/>
      <c r="G71" s="141"/>
      <c r="H71" s="141"/>
      <c r="I71" s="141"/>
      <c r="L71" s="61">
        <f>MAX(0,L30-J70)</f>
        <v>0</v>
      </c>
      <c r="M71" s="62" t="s">
        <v>150</v>
      </c>
    </row>
    <row r="72" spans="2:16" ht="10.050000000000001" customHeight="1" thickTop="1" x14ac:dyDescent="0.25">
      <c r="B72" s="37"/>
      <c r="C72" s="37"/>
      <c r="D72" s="37"/>
      <c r="E72" s="37"/>
      <c r="F72" s="37"/>
      <c r="G72" s="37"/>
      <c r="H72" s="37"/>
      <c r="I72" s="37"/>
      <c r="M72" s="63"/>
    </row>
    <row r="73" spans="2:16" ht="20.100000000000001" customHeight="1" x14ac:dyDescent="0.25">
      <c r="B73" s="142" t="s">
        <v>86</v>
      </c>
      <c r="C73" s="143"/>
      <c r="D73" s="143"/>
      <c r="E73" s="143"/>
      <c r="F73" s="143"/>
      <c r="G73" s="143"/>
      <c r="H73" s="143"/>
      <c r="I73" s="143"/>
      <c r="J73" s="143"/>
      <c r="K73" s="143"/>
      <c r="L73" s="143"/>
      <c r="M73" s="143"/>
    </row>
    <row r="74" spans="2:16" ht="10.050000000000001" customHeight="1" x14ac:dyDescent="0.25">
      <c r="M74" s="63"/>
    </row>
    <row r="75" spans="2:16" s="20" customFormat="1" ht="19.95" customHeight="1" x14ac:dyDescent="0.3">
      <c r="B75" s="17" t="s">
        <v>87</v>
      </c>
      <c r="C75" s="20" t="s">
        <v>89</v>
      </c>
      <c r="I75" s="18">
        <f>_xlfn.IFNA(VLOOKUP(L71,G103:J112,1),"0")</f>
        <v>0</v>
      </c>
      <c r="J75" s="17"/>
      <c r="L75" s="18">
        <f>_xlfn.IFNA(VLOOKUP(L71,G103:J112,3),"0")</f>
        <v>0</v>
      </c>
      <c r="M75" s="62" t="s">
        <v>150</v>
      </c>
      <c r="N75" s="36" t="s">
        <v>132</v>
      </c>
      <c r="O75" s="43"/>
      <c r="P75" s="15"/>
    </row>
    <row r="76" spans="2:16" s="19" customFormat="1" ht="19.95" customHeight="1" x14ac:dyDescent="0.3">
      <c r="B76" s="17" t="s">
        <v>88</v>
      </c>
      <c r="C76" s="19" t="s">
        <v>90</v>
      </c>
      <c r="I76" s="18">
        <f>+L71-I75</f>
        <v>0</v>
      </c>
      <c r="L76" s="18">
        <f>I76*N76</f>
        <v>0</v>
      </c>
      <c r="M76" s="62" t="s">
        <v>150</v>
      </c>
      <c r="N76" s="35">
        <f>_xlfn.IFNA(VLOOKUP(L71,G103:J112,4),"0.00")</f>
        <v>0</v>
      </c>
      <c r="O76" s="82"/>
    </row>
    <row r="77" spans="2:16" s="17" customFormat="1" ht="19.95" customHeight="1" thickBot="1" x14ac:dyDescent="0.35">
      <c r="B77" s="17" t="s">
        <v>92</v>
      </c>
      <c r="C77" s="141" t="s">
        <v>93</v>
      </c>
      <c r="D77" s="141"/>
      <c r="E77" s="141"/>
      <c r="F77" s="141"/>
      <c r="G77" s="141"/>
      <c r="H77" s="141"/>
      <c r="L77" s="61">
        <f>L75+L76</f>
        <v>0</v>
      </c>
      <c r="M77" s="62" t="s">
        <v>150</v>
      </c>
      <c r="P77" s="18"/>
    </row>
    <row r="78" spans="2:16" ht="10.050000000000001" customHeight="1" thickTop="1" x14ac:dyDescent="0.25">
      <c r="B78" s="15"/>
      <c r="C78" s="15"/>
      <c r="D78" s="15"/>
      <c r="E78" s="15"/>
      <c r="F78" s="15"/>
      <c r="G78" s="15"/>
      <c r="H78" s="15"/>
      <c r="I78" s="15"/>
      <c r="J78" s="15"/>
      <c r="K78" s="15"/>
      <c r="L78" s="52"/>
      <c r="P78" s="18"/>
    </row>
    <row r="79" spans="2:16" ht="20.100000000000001" customHeight="1" x14ac:dyDescent="0.25">
      <c r="B79" s="142" t="s">
        <v>91</v>
      </c>
      <c r="C79" s="143"/>
      <c r="D79" s="143"/>
      <c r="E79" s="143"/>
      <c r="F79" s="143"/>
      <c r="G79" s="143"/>
      <c r="H79" s="143"/>
      <c r="I79" s="143"/>
      <c r="J79" s="143"/>
      <c r="K79" s="143"/>
      <c r="L79" s="143"/>
      <c r="M79" s="143"/>
      <c r="P79" s="18"/>
    </row>
    <row r="80" spans="2:16" ht="10.050000000000001" customHeight="1" thickBot="1" x14ac:dyDescent="0.3">
      <c r="P80" s="18"/>
    </row>
    <row r="81" spans="2:16" ht="19.95" customHeight="1" thickTop="1" thickBot="1" x14ac:dyDescent="0.3">
      <c r="B81" s="17" t="s">
        <v>94</v>
      </c>
      <c r="C81" s="20" t="s">
        <v>95</v>
      </c>
      <c r="D81" s="20"/>
      <c r="E81" s="20"/>
      <c r="F81" s="20"/>
      <c r="G81" s="20"/>
      <c r="H81" s="20"/>
      <c r="I81" s="20"/>
      <c r="K81" s="20"/>
      <c r="L81" s="60">
        <f>IF(L71=0,0,IF(L71&lt;=35000,400,0))</f>
        <v>0</v>
      </c>
      <c r="M81" s="62" t="s">
        <v>150</v>
      </c>
      <c r="N81" s="44"/>
      <c r="O81" s="44"/>
      <c r="P81" s="18"/>
    </row>
    <row r="82" spans="2:16" ht="19.95" customHeight="1" thickTop="1" thickBot="1" x14ac:dyDescent="0.3">
      <c r="B82" s="17" t="s">
        <v>96</v>
      </c>
      <c r="C82" s="20" t="s">
        <v>97</v>
      </c>
      <c r="D82" s="20"/>
      <c r="E82" s="20"/>
      <c r="F82" s="20"/>
      <c r="G82" s="20"/>
      <c r="H82" s="20"/>
      <c r="I82" s="20"/>
      <c r="K82" s="20"/>
      <c r="L82" s="60">
        <f>IF(I62+L81=4400,400,0)</f>
        <v>0</v>
      </c>
      <c r="M82" s="62" t="s">
        <v>150</v>
      </c>
      <c r="N82" s="44"/>
      <c r="O82" s="44"/>
      <c r="P82" s="18"/>
    </row>
    <row r="83" spans="2:16" ht="19.95" customHeight="1" thickTop="1" x14ac:dyDescent="0.25">
      <c r="B83" s="17" t="s">
        <v>98</v>
      </c>
      <c r="C83" s="20" t="s">
        <v>99</v>
      </c>
      <c r="D83" s="20"/>
      <c r="E83" s="20"/>
      <c r="F83" s="20"/>
      <c r="G83" s="20"/>
      <c r="H83" s="20"/>
      <c r="I83" s="20"/>
      <c r="K83" s="20"/>
      <c r="L83" s="9"/>
      <c r="M83" s="62" t="s">
        <v>150</v>
      </c>
      <c r="N83" s="44"/>
      <c r="O83" s="44"/>
      <c r="P83" s="18"/>
    </row>
    <row r="84" spans="2:16" ht="19.95" customHeight="1" thickBot="1" x14ac:dyDescent="0.3">
      <c r="B84" s="17" t="s">
        <v>100</v>
      </c>
      <c r="C84" s="141" t="s">
        <v>111</v>
      </c>
      <c r="D84" s="141"/>
      <c r="E84" s="141"/>
      <c r="F84" s="141"/>
      <c r="G84" s="141"/>
      <c r="H84" s="141"/>
      <c r="I84" s="20"/>
      <c r="K84" s="20"/>
      <c r="L84" s="64">
        <f>IF(L77-SUM(L81+L82+L83)&gt;0,L77-SUM(L81+L82+L83),0)</f>
        <v>0</v>
      </c>
      <c r="M84" s="62" t="s">
        <v>150</v>
      </c>
      <c r="N84" s="44"/>
      <c r="O84" s="44"/>
      <c r="P84" s="18"/>
    </row>
    <row r="85" spans="2:16" ht="10.050000000000001" customHeight="1" thickTop="1" x14ac:dyDescent="0.25">
      <c r="C85" s="20"/>
      <c r="D85" s="20"/>
      <c r="E85" s="20"/>
      <c r="F85" s="20"/>
      <c r="G85" s="20"/>
      <c r="H85" s="20"/>
      <c r="I85" s="20"/>
      <c r="K85" s="20"/>
      <c r="M85" s="63"/>
      <c r="N85" s="44"/>
      <c r="O85" s="44"/>
      <c r="P85" s="18"/>
    </row>
    <row r="86" spans="2:16" ht="20.100000000000001" customHeight="1" x14ac:dyDescent="0.25">
      <c r="B86" s="142" t="s">
        <v>104</v>
      </c>
      <c r="C86" s="143"/>
      <c r="D86" s="143"/>
      <c r="E86" s="143"/>
      <c r="F86" s="143"/>
      <c r="G86" s="143"/>
      <c r="H86" s="143"/>
      <c r="I86" s="143"/>
      <c r="J86" s="143"/>
      <c r="K86" s="143"/>
      <c r="L86" s="143"/>
      <c r="M86" s="143"/>
    </row>
    <row r="87" spans="2:16" ht="10.050000000000001" customHeight="1" thickBot="1" x14ac:dyDescent="0.3"/>
    <row r="88" spans="2:16" s="20" customFormat="1" ht="20.100000000000001" customHeight="1" thickTop="1" thickBot="1" x14ac:dyDescent="0.35">
      <c r="B88" s="17" t="s">
        <v>101</v>
      </c>
      <c r="C88" s="20" t="s">
        <v>103</v>
      </c>
      <c r="J88" s="17"/>
      <c r="L88" s="7"/>
      <c r="M88" s="62" t="s">
        <v>150</v>
      </c>
    </row>
    <row r="89" spans="2:16" s="20" customFormat="1" ht="20.100000000000001" customHeight="1" thickTop="1" x14ac:dyDescent="0.3">
      <c r="B89" s="17" t="s">
        <v>102</v>
      </c>
      <c r="C89" s="20" t="s">
        <v>105</v>
      </c>
      <c r="J89" s="17"/>
      <c r="L89" s="9"/>
      <c r="M89" s="62" t="s">
        <v>150</v>
      </c>
    </row>
    <row r="90" spans="2:16" ht="20.100000000000001" customHeight="1" thickBot="1" x14ac:dyDescent="0.3">
      <c r="B90" s="17" t="s">
        <v>106</v>
      </c>
      <c r="C90" s="141" t="s">
        <v>110</v>
      </c>
      <c r="D90" s="141"/>
      <c r="E90" s="141"/>
      <c r="F90" s="141"/>
      <c r="G90" s="141"/>
      <c r="H90" s="141"/>
      <c r="L90" s="64">
        <f>IF(L84&gt;=0, L84-(SUM(L88:L89)), (SUM(L88:L89))-L84)</f>
        <v>0</v>
      </c>
      <c r="M90" s="62" t="s">
        <v>150</v>
      </c>
    </row>
    <row r="91" spans="2:16" ht="20.100000000000001" customHeight="1" thickTop="1" thickBot="1" x14ac:dyDescent="0.3"/>
    <row r="92" spans="2:16" ht="20.100000000000001" customHeight="1" thickTop="1" thickBot="1" x14ac:dyDescent="0.3">
      <c r="B92" s="17" t="s">
        <v>107</v>
      </c>
      <c r="C92" s="129" t="s">
        <v>126</v>
      </c>
      <c r="D92" s="129"/>
      <c r="E92" s="129"/>
      <c r="F92" s="129"/>
      <c r="G92" s="129"/>
      <c r="H92" s="129"/>
      <c r="L92" s="7"/>
    </row>
    <row r="93" spans="2:16" ht="10.050000000000001" customHeight="1" thickTop="1" x14ac:dyDescent="0.25">
      <c r="N93" s="65"/>
      <c r="O93" s="65"/>
    </row>
    <row r="94" spans="2:16" ht="20.100000000000001" customHeight="1" thickBot="1" x14ac:dyDescent="0.3">
      <c r="B94" s="140" t="s">
        <v>109</v>
      </c>
      <c r="C94" s="140"/>
      <c r="D94" s="140"/>
      <c r="E94" s="140"/>
      <c r="F94" s="140"/>
      <c r="G94" s="140"/>
      <c r="H94" s="140"/>
      <c r="I94" s="140"/>
      <c r="J94" s="140"/>
      <c r="L94" s="61">
        <f>IF(L90&gt;=L92, L90-(SUM(L92:L92)), "("&amp;(SUM(L92:L92))-L90&amp;")")</f>
        <v>0</v>
      </c>
      <c r="M94" s="62" t="s">
        <v>150</v>
      </c>
    </row>
    <row r="95" spans="2:16" ht="10.050000000000001" customHeight="1" thickTop="1" x14ac:dyDescent="0.25"/>
    <row r="96" spans="2:16" ht="20.100000000000001" customHeight="1" x14ac:dyDescent="0.25">
      <c r="B96" s="134" t="s">
        <v>191</v>
      </c>
      <c r="C96" s="135"/>
      <c r="D96" s="135"/>
      <c r="E96" s="135"/>
      <c r="F96" s="135"/>
      <c r="G96" s="135"/>
      <c r="H96" s="135"/>
      <c r="I96" s="135"/>
      <c r="J96" s="135"/>
      <c r="K96" s="135"/>
      <c r="L96" s="136"/>
    </row>
    <row r="97" spans="2:15" ht="20.100000000000001" customHeight="1" x14ac:dyDescent="0.25">
      <c r="B97" s="137"/>
      <c r="C97" s="138"/>
      <c r="D97" s="138"/>
      <c r="E97" s="138"/>
      <c r="F97" s="138"/>
      <c r="G97" s="138"/>
      <c r="H97" s="138"/>
      <c r="I97" s="138"/>
      <c r="J97" s="138"/>
      <c r="K97" s="138"/>
      <c r="L97" s="139"/>
    </row>
    <row r="98" spans="2:15" ht="10.050000000000001" customHeight="1" x14ac:dyDescent="0.25">
      <c r="B98" s="20"/>
      <c r="J98" s="14"/>
      <c r="L98" s="44"/>
    </row>
    <row r="99" spans="2:15" ht="20.100000000000001" customHeight="1" x14ac:dyDescent="0.25">
      <c r="B99" s="132" t="s">
        <v>151</v>
      </c>
      <c r="C99" s="132"/>
      <c r="D99" s="132"/>
      <c r="E99" s="132"/>
      <c r="F99" s="132"/>
      <c r="G99" s="132"/>
      <c r="H99" s="132"/>
      <c r="I99" s="132"/>
      <c r="J99" s="132"/>
      <c r="K99" s="132"/>
      <c r="L99" s="132"/>
      <c r="M99" s="132"/>
    </row>
    <row r="100" spans="2:15" ht="10.050000000000001" customHeight="1" thickBot="1" x14ac:dyDescent="0.3">
      <c r="E100" s="130"/>
      <c r="F100" s="130"/>
      <c r="G100" s="130"/>
    </row>
    <row r="101" spans="2:15" ht="21" customHeight="1" thickBot="1" x14ac:dyDescent="0.3">
      <c r="D101" s="110" t="s">
        <v>180</v>
      </c>
      <c r="E101" s="111"/>
      <c r="F101" s="112"/>
      <c r="G101" s="105" t="s">
        <v>177</v>
      </c>
      <c r="H101" s="107" t="s">
        <v>178</v>
      </c>
      <c r="I101" s="109" t="s">
        <v>200</v>
      </c>
      <c r="J101" s="109" t="s">
        <v>179</v>
      </c>
      <c r="L101" s="15"/>
      <c r="M101" s="96" t="s">
        <v>199</v>
      </c>
      <c r="N101" s="97"/>
      <c r="O101" s="98"/>
    </row>
    <row r="102" spans="2:15" ht="25.2" customHeight="1" thickBot="1" x14ac:dyDescent="0.3">
      <c r="B102" s="14"/>
      <c r="D102" s="113"/>
      <c r="E102" s="114"/>
      <c r="F102" s="115"/>
      <c r="G102" s="106"/>
      <c r="H102" s="108"/>
      <c r="I102" s="109"/>
      <c r="J102" s="109"/>
      <c r="L102" s="15"/>
      <c r="M102" s="99"/>
      <c r="N102" s="100"/>
      <c r="O102" s="101"/>
    </row>
    <row r="103" spans="2:15" ht="20.100000000000001" customHeight="1" x14ac:dyDescent="0.25">
      <c r="B103" s="14"/>
      <c r="D103" s="122" t="s">
        <v>153</v>
      </c>
      <c r="E103" s="123"/>
      <c r="F103" s="124"/>
      <c r="G103" s="77">
        <v>0</v>
      </c>
      <c r="H103" s="67"/>
      <c r="I103" s="66">
        <v>0</v>
      </c>
      <c r="J103" s="68">
        <v>0</v>
      </c>
      <c r="L103" s="81"/>
      <c r="M103" s="83" t="s">
        <v>194</v>
      </c>
      <c r="N103" s="102" t="s">
        <v>193</v>
      </c>
      <c r="O103" s="103"/>
    </row>
    <row r="104" spans="2:15" ht="20.100000000000001" customHeight="1" x14ac:dyDescent="0.25">
      <c r="B104" s="14"/>
      <c r="D104" s="116" t="s">
        <v>154</v>
      </c>
      <c r="E104" s="117"/>
      <c r="F104" s="118"/>
      <c r="G104" s="75">
        <v>5000</v>
      </c>
      <c r="H104" s="69">
        <v>15000</v>
      </c>
      <c r="I104" s="69">
        <v>0</v>
      </c>
      <c r="J104" s="70">
        <v>0.01</v>
      </c>
      <c r="M104" s="84" t="s">
        <v>194</v>
      </c>
      <c r="N104" s="104" t="s">
        <v>192</v>
      </c>
      <c r="O104" s="104"/>
    </row>
    <row r="105" spans="2:15" ht="20.100000000000001" customHeight="1" x14ac:dyDescent="0.25">
      <c r="B105" s="14"/>
      <c r="D105" s="119" t="s">
        <v>155</v>
      </c>
      <c r="E105" s="120"/>
      <c r="F105" s="121"/>
      <c r="G105" s="76">
        <v>20000</v>
      </c>
      <c r="H105" s="71">
        <v>15000</v>
      </c>
      <c r="I105" s="71">
        <v>150</v>
      </c>
      <c r="J105" s="68">
        <v>0.03</v>
      </c>
      <c r="L105" s="20"/>
      <c r="M105" s="93" t="s">
        <v>194</v>
      </c>
      <c r="N105" s="85" t="s">
        <v>196</v>
      </c>
      <c r="O105" s="85"/>
    </row>
    <row r="106" spans="2:15" ht="20.100000000000001" customHeight="1" x14ac:dyDescent="0.25">
      <c r="B106" s="14"/>
      <c r="D106" s="116" t="s">
        <v>156</v>
      </c>
      <c r="E106" s="117"/>
      <c r="F106" s="118"/>
      <c r="G106" s="75">
        <v>35000</v>
      </c>
      <c r="H106" s="69">
        <v>15000</v>
      </c>
      <c r="I106" s="69">
        <v>600</v>
      </c>
      <c r="J106" s="70">
        <v>0.06</v>
      </c>
      <c r="L106" s="20"/>
      <c r="M106" s="93"/>
      <c r="N106" s="85"/>
      <c r="O106" s="85"/>
    </row>
    <row r="107" spans="2:15" ht="20.100000000000001" customHeight="1" x14ac:dyDescent="0.25">
      <c r="B107" s="14"/>
      <c r="D107" s="119" t="s">
        <v>157</v>
      </c>
      <c r="E107" s="120"/>
      <c r="F107" s="121"/>
      <c r="G107" s="76">
        <v>50000</v>
      </c>
      <c r="H107" s="71">
        <v>20000</v>
      </c>
      <c r="I107" s="71">
        <v>1500</v>
      </c>
      <c r="J107" s="68">
        <v>0.11</v>
      </c>
      <c r="L107" s="19"/>
      <c r="M107" s="94" t="s">
        <v>194</v>
      </c>
      <c r="N107" s="86" t="s">
        <v>197</v>
      </c>
      <c r="O107" s="86"/>
    </row>
    <row r="108" spans="2:15" ht="20.100000000000001" customHeight="1" x14ac:dyDescent="0.25">
      <c r="B108" s="14"/>
      <c r="D108" s="116" t="s">
        <v>158</v>
      </c>
      <c r="E108" s="117"/>
      <c r="F108" s="118"/>
      <c r="G108" s="75">
        <v>70000</v>
      </c>
      <c r="H108" s="69">
        <v>30000</v>
      </c>
      <c r="I108" s="69">
        <v>3700</v>
      </c>
      <c r="J108" s="70">
        <v>0.19</v>
      </c>
      <c r="L108" s="19"/>
      <c r="M108" s="94"/>
      <c r="N108" s="86"/>
      <c r="O108" s="86"/>
    </row>
    <row r="109" spans="2:15" ht="20.100000000000001" customHeight="1" x14ac:dyDescent="0.25">
      <c r="B109" s="14"/>
      <c r="D109" s="119" t="s">
        <v>159</v>
      </c>
      <c r="E109" s="120"/>
      <c r="F109" s="121"/>
      <c r="G109" s="76">
        <v>100000</v>
      </c>
      <c r="H109" s="71">
        <v>300000</v>
      </c>
      <c r="I109" s="71">
        <v>9400</v>
      </c>
      <c r="J109" s="68">
        <v>0.25</v>
      </c>
      <c r="L109" s="19"/>
      <c r="M109" s="93" t="s">
        <v>194</v>
      </c>
      <c r="N109" s="87" t="s">
        <v>198</v>
      </c>
      <c r="O109" s="85"/>
    </row>
    <row r="110" spans="2:15" ht="20.100000000000001" customHeight="1" thickBot="1" x14ac:dyDescent="0.3">
      <c r="B110" s="14"/>
      <c r="D110" s="116" t="s">
        <v>160</v>
      </c>
      <c r="E110" s="117"/>
      <c r="F110" s="118"/>
      <c r="G110" s="75">
        <v>400000</v>
      </c>
      <c r="H110" s="69">
        <v>200000</v>
      </c>
      <c r="I110" s="69">
        <v>84400</v>
      </c>
      <c r="J110" s="72">
        <v>0.26</v>
      </c>
      <c r="L110" s="19"/>
      <c r="M110" s="95"/>
      <c r="N110" s="88"/>
      <c r="O110" s="89"/>
    </row>
    <row r="111" spans="2:15" ht="20.100000000000001" customHeight="1" x14ac:dyDescent="0.25">
      <c r="B111" s="14"/>
      <c r="D111" s="119" t="s">
        <v>161</v>
      </c>
      <c r="E111" s="120"/>
      <c r="F111" s="121"/>
      <c r="G111" s="76">
        <v>600000</v>
      </c>
      <c r="H111" s="71">
        <v>1400000</v>
      </c>
      <c r="I111" s="71">
        <v>136400</v>
      </c>
      <c r="J111" s="67">
        <v>0.28000000000000003</v>
      </c>
      <c r="L111" s="19"/>
      <c r="M111" s="79"/>
      <c r="N111" s="80"/>
      <c r="O111" s="80"/>
    </row>
    <row r="112" spans="2:15" ht="20.100000000000001" customHeight="1" thickBot="1" x14ac:dyDescent="0.3">
      <c r="B112" s="14"/>
      <c r="D112" s="90" t="s">
        <v>181</v>
      </c>
      <c r="E112" s="91"/>
      <c r="F112" s="92"/>
      <c r="G112" s="78">
        <v>2000000</v>
      </c>
      <c r="H112" s="73"/>
      <c r="I112" s="73">
        <v>528400</v>
      </c>
      <c r="J112" s="74">
        <v>0.3</v>
      </c>
      <c r="L112" s="19"/>
      <c r="M112" s="79"/>
      <c r="N112" s="80"/>
      <c r="O112" s="80"/>
    </row>
    <row r="114" spans="4:4" ht="20.100000000000001" hidden="1" customHeight="1" x14ac:dyDescent="0.25">
      <c r="D114" s="14" t="s">
        <v>182</v>
      </c>
    </row>
    <row r="115" spans="4:4" ht="20.100000000000001" hidden="1" customHeight="1" x14ac:dyDescent="0.25">
      <c r="D115" s="14" t="s">
        <v>183</v>
      </c>
    </row>
    <row r="116" spans="4:4" ht="20.100000000000001" hidden="1" customHeight="1" x14ac:dyDescent="0.25">
      <c r="D116" s="14" t="s">
        <v>184</v>
      </c>
    </row>
    <row r="117" spans="4:4" ht="20.100000000000001" hidden="1" customHeight="1" x14ac:dyDescent="0.25">
      <c r="D117" s="14" t="s">
        <v>185</v>
      </c>
    </row>
    <row r="118" spans="4:4" ht="20.100000000000001" hidden="1" customHeight="1" x14ac:dyDescent="0.25">
      <c r="D118" s="20" t="s">
        <v>186</v>
      </c>
    </row>
  </sheetData>
  <sheetProtection algorithmName="SHA-512" hashValue="7VzqLHwMfx5k0fTfjYUvtN7sPd+RDgX4pTAkjVPDJ37EknA8yHDCSLKmqy5anFBE4vsRaw4QSHNR7cRtTpvxbQ==" saltValue="iuTziEIL8Qdp/N+sKcwcSg==" spinCount="100000" sheet="1" objects="1" scenarios="1"/>
  <mergeCells count="103">
    <mergeCell ref="E1:I1"/>
    <mergeCell ref="I55:I58"/>
    <mergeCell ref="H55:H58"/>
    <mergeCell ref="C51:G51"/>
    <mergeCell ref="C53:G53"/>
    <mergeCell ref="C13:H13"/>
    <mergeCell ref="C14:H14"/>
    <mergeCell ref="C15:H15"/>
    <mergeCell ref="C18:H18"/>
    <mergeCell ref="C19:H19"/>
    <mergeCell ref="C21:H21"/>
    <mergeCell ref="C22:H22"/>
    <mergeCell ref="B10:M10"/>
    <mergeCell ref="C20:H20"/>
    <mergeCell ref="C12:H12"/>
    <mergeCell ref="G5:M5"/>
    <mergeCell ref="G6:M6"/>
    <mergeCell ref="G7:M7"/>
    <mergeCell ref="G8:M8"/>
    <mergeCell ref="B2:M2"/>
    <mergeCell ref="B3:M3"/>
    <mergeCell ref="C23:I23"/>
    <mergeCell ref="B79:M79"/>
    <mergeCell ref="B73:M73"/>
    <mergeCell ref="I50:I54"/>
    <mergeCell ref="I39:I49"/>
    <mergeCell ref="C71:I71"/>
    <mergeCell ref="B32:M32"/>
    <mergeCell ref="C56:G56"/>
    <mergeCell ref="C57:G57"/>
    <mergeCell ref="C58:G58"/>
    <mergeCell ref="C25:H25"/>
    <mergeCell ref="C26:H26"/>
    <mergeCell ref="C27:H27"/>
    <mergeCell ref="C28:H28"/>
    <mergeCell ref="C29:I29"/>
    <mergeCell ref="C30:I30"/>
    <mergeCell ref="C34:G34"/>
    <mergeCell ref="C24:H24"/>
    <mergeCell ref="C37:G37"/>
    <mergeCell ref="E100:G100"/>
    <mergeCell ref="C62:F62"/>
    <mergeCell ref="C63:E63"/>
    <mergeCell ref="C46:G46"/>
    <mergeCell ref="C48:G48"/>
    <mergeCell ref="C49:G49"/>
    <mergeCell ref="H39:H49"/>
    <mergeCell ref="B99:M99"/>
    <mergeCell ref="C52:G52"/>
    <mergeCell ref="C54:G54"/>
    <mergeCell ref="H50:H54"/>
    <mergeCell ref="B96:L97"/>
    <mergeCell ref="B94:J94"/>
    <mergeCell ref="C84:H84"/>
    <mergeCell ref="C90:H90"/>
    <mergeCell ref="C92:H92"/>
    <mergeCell ref="C77:H77"/>
    <mergeCell ref="C39:G39"/>
    <mergeCell ref="C50:G50"/>
    <mergeCell ref="C40:G40"/>
    <mergeCell ref="C41:G41"/>
    <mergeCell ref="C44:G44"/>
    <mergeCell ref="C45:G45"/>
    <mergeCell ref="B86:M86"/>
    <mergeCell ref="C47:G47"/>
    <mergeCell ref="C35:G35"/>
    <mergeCell ref="C36:G36"/>
    <mergeCell ref="C59:G59"/>
    <mergeCell ref="C70:I70"/>
    <mergeCell ref="F64:G64"/>
    <mergeCell ref="C60:G60"/>
    <mergeCell ref="C65:G65"/>
    <mergeCell ref="C42:G42"/>
    <mergeCell ref="C55:G55"/>
    <mergeCell ref="C69:G69"/>
    <mergeCell ref="C43:G43"/>
    <mergeCell ref="C68:G68"/>
    <mergeCell ref="C67:F67"/>
    <mergeCell ref="C61:G61"/>
    <mergeCell ref="N105:O106"/>
    <mergeCell ref="N107:O108"/>
    <mergeCell ref="N109:O110"/>
    <mergeCell ref="D112:F112"/>
    <mergeCell ref="M105:M106"/>
    <mergeCell ref="M107:M108"/>
    <mergeCell ref="M109:M110"/>
    <mergeCell ref="M101:O102"/>
    <mergeCell ref="N103:O103"/>
    <mergeCell ref="N104:O104"/>
    <mergeCell ref="G101:G102"/>
    <mergeCell ref="H101:H102"/>
    <mergeCell ref="I101:I102"/>
    <mergeCell ref="J101:J102"/>
    <mergeCell ref="D101:F102"/>
    <mergeCell ref="D106:F106"/>
    <mergeCell ref="D107:F107"/>
    <mergeCell ref="D108:F108"/>
    <mergeCell ref="D109:F109"/>
    <mergeCell ref="D110:F110"/>
    <mergeCell ref="D111:F111"/>
    <mergeCell ref="D103:F103"/>
    <mergeCell ref="D104:F104"/>
    <mergeCell ref="D105:F105"/>
  </mergeCells>
  <dataValidations count="13">
    <dataValidation type="whole" operator="lessThan" allowBlank="1" showInputMessage="1" showErrorMessage="1" errorTitle="HARAP MAAF" error="Amaun yang di isi adalah melebihi dari amaun yang dibenarkan. Mohon untuk isi semula." sqref="I35 I61" xr:uid="{A6CF6A42-A546-4E76-BFF2-CE397C59CA74}">
      <formula1>8001</formula1>
    </dataValidation>
    <dataValidation type="whole" operator="lessThan" allowBlank="1" showInputMessage="1" showErrorMessage="1" errorTitle="HARAP MAAF" error="Amaun yang di isi adalah melebihi dari amaun yang dibenarkan. Mohon untuk isi semula." sqref="I36:I37" xr:uid="{66D2B66E-262E-44C5-970B-989F0294757D}">
      <formula1>6001</formula1>
    </dataValidation>
    <dataValidation type="whole" operator="lessThan" allowBlank="1" showInputMessage="1" showErrorMessage="1" errorTitle="HARAP MAAF" error="Amaun yang di isi adalah melebihi dari amaun yang dibenarkan. Mohon untuk isi semula." sqref="I38" xr:uid="{CF355AE8-72B6-4440-A821-4F974480DAC9}">
      <formula1>7001</formula1>
    </dataValidation>
    <dataValidation type="whole" operator="lessThan" allowBlank="1" showInputMessage="1" showErrorMessage="1" errorTitle="HARAP MAAF" error="Amaun yang di isi adalah melebihi dari amaun yang dibenarkan. Mohon untuk isi semula." sqref="I39" xr:uid="{A557FC8F-5BC2-4B70-ABBD-BC8FB6257371}">
      <formula1>10001</formula1>
    </dataValidation>
    <dataValidation type="whole" operator="lessThan" allowBlank="1" showInputMessage="1" showErrorMessage="1" errorTitle="HARAP MAAF" error="Amaun yang di isi adalah melebihi dari amaun yang dibenarkan. Mohon untuk isi semula." sqref="I50" xr:uid="{312E0D46-8516-4BDB-A5EE-CF5C319CBFC0}">
      <formula1>2501</formula1>
    </dataValidation>
    <dataValidation type="whole" operator="lessThan" allowBlank="1" showInputMessage="1" showErrorMessage="1" errorTitle="HARAP MAAF" error="Amaun yang di isi adalah melebihi dari amaun yang dibenarkan. Mohon untuk isi semula." sqref="I55" xr:uid="{BE0D2D15-F993-45F4-AF50-2D4BBEAABF27}">
      <formula1>501</formula1>
    </dataValidation>
    <dataValidation type="whole" operator="lessThan" allowBlank="1" showInputMessage="1" showErrorMessage="1" errorTitle="HARAP MAAF" error="Amaun yang di isi adalah melebihi dari amaun yang dibenarkan. Mohon untuk isi semula." sqref="I59" xr:uid="{60AA3E81-692C-4375-B9B8-A21108F4AF83}">
      <formula1>1001</formula1>
    </dataValidation>
    <dataValidation type="whole" operator="lessThan" allowBlank="1" showInputMessage="1" showErrorMessage="1" errorTitle="HARAP MAAF" error="Amaun yang di isi adalah melebihi dari amaun yang dibenarkan. Mohon untuk isi semula." sqref="I60 I66 I67" xr:uid="{E013D291-76B8-4AFF-8CD9-C8D24C4CFAA6}">
      <formula1>3001</formula1>
    </dataValidation>
    <dataValidation type="whole" operator="lessThan" allowBlank="1" showInputMessage="1" showErrorMessage="1" errorTitle="HARAP MAAF" error="Amaun yang di isi adalah melebihi dari amaun yang dibenarkan. Mohon untuk isi semula." sqref="I62" xr:uid="{C2CC70A5-DB05-421C-8687-EAD4569169DB}">
      <formula1>4001</formula1>
    </dataValidation>
    <dataValidation type="whole" operator="equal" allowBlank="1" showInputMessage="1" showErrorMessage="1" errorTitle="HARAP MAAF" error="Amaun pelepasan adalah terhad RM5,000. Mohon untuk isi semula." sqref="I63" xr:uid="{778DEE39-A528-4A1A-86BE-5269A93C3F55}">
      <formula1>5000</formula1>
    </dataValidation>
    <dataValidation type="whole" operator="lessThan" allowBlank="1" showInputMessage="1" showErrorMessage="1" errorTitle="HARAP MAAF" error="Amaun yang di isi adalah melebihi dari amaun yang dibenarkan. Mohon untuk isi semula." sqref="I68" xr:uid="{228898E1-F56D-44B2-8223-E8FB8FCF28A4}">
      <formula1>351</formula1>
    </dataValidation>
    <dataValidation type="list" allowBlank="1" showInputMessage="1" showErrorMessage="1" sqref="G8:M8" xr:uid="{DDF983C6-36E1-4377-B7ED-0EC2E15A5B86}">
      <formula1>$D$114:$D$118</formula1>
    </dataValidation>
    <dataValidation type="whole" operator="lessThanOrEqual" allowBlank="1" showInputMessage="1" showErrorMessage="1" errorTitle="HARAP MAAF" error="Amaun yang di isi adalah melebihi dari amaun yang dibenarkan. Mohon untuk isi semula." sqref="I69" xr:uid="{A615578A-D396-40A7-B559-82965DA81233}">
      <formula1>2500</formula1>
    </dataValidation>
  </dataValidations>
  <hyperlinks>
    <hyperlink ref="N103" r:id="rId1" xr:uid="{BEA65907-64E2-4637-9760-C710D889A61D}"/>
    <hyperlink ref="N104" r:id="rId2" xr:uid="{AA8776FE-3633-421F-A442-FE11A9435FB7}"/>
    <hyperlink ref="N105:N106" r:id="rId3" display="KU 4/2024: Pencukaian Individu Bermastautin Bahagian I - Hadiah Atau Sumbangan Dan Potongan Yang Dibenarkan" xr:uid="{A3799DDB-DD40-4855-9369-8D0C18F6BB4C}"/>
    <hyperlink ref="N107:N108" r:id="rId4" display="KU 5/2022: Pencukaian Individu Bermastautin Bahagian II - Pengiraan Jumlah Pendapatan dan Pendapatan Yang Boleh Dikenakan Cukai" xr:uid="{FFB805C1-4B19-4C7A-8887-F107975936A4}"/>
    <hyperlink ref="N109:N110" r:id="rId5" display="KU 3/2023: Pencukaian Individu Bermastautin Bahagian III - Pengiraan Cukai Dan Cukai Kena Bayar" xr:uid="{E2C527E0-4291-41BB-81A8-6D5BC220E496}"/>
  </hyperlinks>
  <pageMargins left="0.7" right="0.7" top="0.75" bottom="0.75" header="0.3" footer="0.3"/>
  <pageSetup paperSize="9"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CEC7-7FED-484D-93D7-3CBFE586719C}">
  <sheetPr codeName="Sheet2"/>
  <dimension ref="B2:T22"/>
  <sheetViews>
    <sheetView showGridLines="0" topLeftCell="A16" workbookViewId="0">
      <selection activeCell="S16" sqref="S16"/>
    </sheetView>
  </sheetViews>
  <sheetFormatPr defaultRowHeight="20.100000000000001" customHeight="1" x14ac:dyDescent="0.3"/>
  <cols>
    <col min="1" max="1" width="2.77734375" customWidth="1"/>
    <col min="2" max="2" width="8.5546875" customWidth="1"/>
    <col min="3" max="3" width="9.109375" customWidth="1"/>
    <col min="4" max="4" width="9.44140625" customWidth="1"/>
    <col min="5" max="5" width="10.5546875" customWidth="1"/>
    <col min="6" max="6" width="9.77734375" customWidth="1"/>
    <col min="7" max="7" width="13.88671875" customWidth="1"/>
    <col min="8" max="8" width="6" customWidth="1"/>
    <col min="9" max="9" width="9.88671875" customWidth="1"/>
    <col min="10" max="10" width="19.6640625" customWidth="1"/>
    <col min="11" max="11" width="3" customWidth="1"/>
    <col min="16" max="16" width="10.77734375" customWidth="1"/>
    <col min="17" max="17" width="13" customWidth="1"/>
    <col min="18" max="18" width="5.6640625" customWidth="1"/>
    <col min="19" max="19" width="10" customWidth="1"/>
    <col min="20" max="20" width="17.5546875" customWidth="1"/>
  </cols>
  <sheetData>
    <row r="2" spans="2:20" ht="20.100000000000001" customHeight="1" thickBot="1" x14ac:dyDescent="0.35">
      <c r="B2" s="159" t="s">
        <v>112</v>
      </c>
      <c r="C2" s="159"/>
      <c r="D2" s="159"/>
      <c r="E2" s="159"/>
      <c r="F2" s="159"/>
      <c r="G2" s="159"/>
      <c r="H2" s="159"/>
      <c r="I2" s="159"/>
      <c r="J2" s="159"/>
      <c r="K2" s="159"/>
      <c r="L2" s="159"/>
      <c r="M2" s="159"/>
      <c r="N2" s="159"/>
      <c r="O2" s="159"/>
      <c r="P2" s="159"/>
      <c r="Q2" s="159"/>
      <c r="R2" s="159"/>
      <c r="S2" s="159"/>
      <c r="T2" s="159"/>
    </row>
    <row r="3" spans="2:20" ht="20.100000000000001" customHeight="1" thickTop="1" thickBot="1" x14ac:dyDescent="0.35">
      <c r="B3" s="160" t="s">
        <v>59</v>
      </c>
      <c r="C3" s="161"/>
      <c r="D3" s="161"/>
      <c r="E3" s="161"/>
      <c r="F3" s="161"/>
      <c r="G3" s="161"/>
      <c r="H3" s="161"/>
      <c r="I3" s="161"/>
      <c r="J3" s="161"/>
      <c r="L3" s="162" t="s">
        <v>64</v>
      </c>
      <c r="M3" s="162"/>
      <c r="N3" s="162"/>
      <c r="O3" s="162"/>
      <c r="P3" s="162"/>
      <c r="Q3" s="162"/>
      <c r="R3" s="162"/>
      <c r="S3" s="162"/>
      <c r="T3" s="162"/>
    </row>
    <row r="4" spans="2:20" s="14" customFormat="1" ht="20.100000000000001" customHeight="1" thickTop="1" thickBot="1" x14ac:dyDescent="0.3">
      <c r="B4" s="154" t="s">
        <v>63</v>
      </c>
      <c r="C4" s="154"/>
      <c r="D4" s="154"/>
      <c r="E4" s="154"/>
      <c r="F4" s="154"/>
      <c r="G4" s="154"/>
      <c r="H4" s="154"/>
      <c r="I4" s="154"/>
      <c r="J4" s="154"/>
      <c r="L4" s="154" t="s">
        <v>65</v>
      </c>
      <c r="M4" s="154"/>
      <c r="N4" s="154"/>
      <c r="O4" s="154"/>
      <c r="P4" s="154"/>
      <c r="Q4" s="154"/>
      <c r="R4" s="154"/>
      <c r="S4" s="154"/>
      <c r="T4" s="154"/>
    </row>
    <row r="5" spans="2:20" s="14" customFormat="1" ht="20.100000000000001" customHeight="1" thickTop="1" thickBot="1" x14ac:dyDescent="0.3">
      <c r="B5" s="164" t="s">
        <v>60</v>
      </c>
      <c r="C5" s="164"/>
      <c r="D5" s="164"/>
      <c r="E5" s="164"/>
      <c r="F5" s="164"/>
      <c r="G5" s="157" t="s">
        <v>166</v>
      </c>
      <c r="H5" s="158"/>
      <c r="I5" s="157" t="s">
        <v>61</v>
      </c>
      <c r="J5" s="157" t="s">
        <v>62</v>
      </c>
      <c r="L5" s="163" t="s">
        <v>60</v>
      </c>
      <c r="M5" s="163"/>
      <c r="N5" s="163"/>
      <c r="O5" s="163"/>
      <c r="P5" s="163"/>
      <c r="Q5" s="163" t="s">
        <v>167</v>
      </c>
      <c r="R5" s="158"/>
      <c r="S5" s="163" t="s">
        <v>61</v>
      </c>
      <c r="T5" s="163" t="s">
        <v>62</v>
      </c>
    </row>
    <row r="6" spans="2:20" s="14" customFormat="1" ht="20.100000000000001" customHeight="1" thickTop="1" thickBot="1" x14ac:dyDescent="0.3">
      <c r="B6" s="164"/>
      <c r="C6" s="164"/>
      <c r="D6" s="164"/>
      <c r="E6" s="164"/>
      <c r="F6" s="164"/>
      <c r="G6" s="157"/>
      <c r="H6" s="158"/>
      <c r="I6" s="157"/>
      <c r="J6" s="157"/>
      <c r="L6" s="163"/>
      <c r="M6" s="163"/>
      <c r="N6" s="163"/>
      <c r="O6" s="163"/>
      <c r="P6" s="163"/>
      <c r="Q6" s="163"/>
      <c r="R6" s="158"/>
      <c r="S6" s="163"/>
      <c r="T6" s="163"/>
    </row>
    <row r="7" spans="2:20" s="14" customFormat="1" ht="20.100000000000001" customHeight="1" thickTop="1" thickBot="1" x14ac:dyDescent="0.3">
      <c r="B7" s="15" t="s">
        <v>71</v>
      </c>
      <c r="L7" s="141" t="s">
        <v>58</v>
      </c>
      <c r="M7" s="141"/>
      <c r="N7" s="141"/>
      <c r="O7" s="141"/>
      <c r="P7" s="141"/>
    </row>
    <row r="8" spans="2:20" s="14" customFormat="1" ht="20.100000000000001" customHeight="1" thickTop="1" thickBot="1" x14ac:dyDescent="0.3">
      <c r="B8" s="14" t="s">
        <v>66</v>
      </c>
      <c r="G8" s="16">
        <v>2000</v>
      </c>
      <c r="H8" s="17" t="s">
        <v>70</v>
      </c>
      <c r="I8" s="10"/>
      <c r="J8" s="18">
        <f>G8*I8</f>
        <v>0</v>
      </c>
      <c r="L8" s="125" t="s">
        <v>66</v>
      </c>
      <c r="M8" s="125"/>
      <c r="N8" s="125"/>
      <c r="O8" s="125"/>
      <c r="P8" s="125"/>
      <c r="Q8" s="16">
        <v>1000</v>
      </c>
      <c r="R8" s="17" t="s">
        <v>70</v>
      </c>
      <c r="S8" s="10"/>
      <c r="T8" s="18">
        <f>Q8*S8</f>
        <v>0</v>
      </c>
    </row>
    <row r="9" spans="2:20" s="14" customFormat="1" ht="20.100000000000001" customHeight="1" thickTop="1" thickBot="1" x14ac:dyDescent="0.3">
      <c r="B9" s="129" t="s">
        <v>67</v>
      </c>
      <c r="C9" s="129"/>
      <c r="D9" s="129"/>
      <c r="E9" s="129"/>
      <c r="F9" s="129"/>
      <c r="G9" s="20"/>
      <c r="H9" s="20"/>
      <c r="I9" s="20"/>
      <c r="J9" s="21"/>
      <c r="L9" s="125" t="s">
        <v>67</v>
      </c>
      <c r="M9" s="125"/>
      <c r="N9" s="125"/>
      <c r="O9" s="125"/>
      <c r="P9" s="125"/>
      <c r="Q9" s="22"/>
      <c r="R9" s="17"/>
      <c r="S9" s="17"/>
      <c r="T9" s="18"/>
    </row>
    <row r="10" spans="2:20" s="14" customFormat="1" ht="20.100000000000001" customHeight="1" thickTop="1" thickBot="1" x14ac:dyDescent="0.3">
      <c r="B10" s="17" t="s">
        <v>68</v>
      </c>
      <c r="C10" s="20" t="s">
        <v>69</v>
      </c>
      <c r="G10" s="16">
        <v>2000</v>
      </c>
      <c r="H10" s="17" t="s">
        <v>70</v>
      </c>
      <c r="I10" s="10"/>
      <c r="J10" s="23">
        <f>G10*I10</f>
        <v>0</v>
      </c>
      <c r="L10" s="17" t="s">
        <v>68</v>
      </c>
      <c r="M10" s="156" t="s">
        <v>69</v>
      </c>
      <c r="N10" s="156"/>
      <c r="O10" s="156"/>
      <c r="P10" s="156"/>
      <c r="Q10" s="16">
        <v>1000</v>
      </c>
      <c r="R10" s="17" t="s">
        <v>70</v>
      </c>
      <c r="S10" s="10"/>
      <c r="T10" s="18">
        <f>Q10*S10</f>
        <v>0</v>
      </c>
    </row>
    <row r="11" spans="2:20" s="14" customFormat="1" ht="20.100000000000001" customHeight="1" thickTop="1" thickBot="1" x14ac:dyDescent="0.3">
      <c r="B11" s="17" t="s">
        <v>68</v>
      </c>
      <c r="C11" s="19" t="s">
        <v>201</v>
      </c>
      <c r="G11" s="16">
        <v>8000</v>
      </c>
      <c r="H11" s="17" t="s">
        <v>70</v>
      </c>
      <c r="I11" s="10"/>
      <c r="J11" s="23">
        <f>G11*I11</f>
        <v>0</v>
      </c>
      <c r="L11" s="17" t="s">
        <v>68</v>
      </c>
      <c r="M11" s="129" t="s">
        <v>201</v>
      </c>
      <c r="N11" s="129"/>
      <c r="O11" s="129"/>
      <c r="P11" s="129"/>
      <c r="Q11" s="16">
        <v>4000</v>
      </c>
      <c r="R11" s="17" t="s">
        <v>70</v>
      </c>
      <c r="S11" s="10"/>
      <c r="T11" s="18">
        <f>Q11*S11</f>
        <v>0</v>
      </c>
    </row>
    <row r="12" spans="2:20" s="14" customFormat="1" ht="20.100000000000001" customHeight="1" thickTop="1" thickBot="1" x14ac:dyDescent="0.3">
      <c r="B12" s="154" t="s">
        <v>7</v>
      </c>
      <c r="C12" s="154"/>
      <c r="D12" s="154"/>
      <c r="E12" s="154"/>
      <c r="F12" s="154"/>
      <c r="G12" s="16"/>
      <c r="H12" s="17"/>
      <c r="I12" s="17"/>
      <c r="J12" s="24">
        <f>J8+J10+J11</f>
        <v>0</v>
      </c>
      <c r="L12" s="155" t="s">
        <v>7</v>
      </c>
      <c r="M12" s="155"/>
      <c r="N12" s="155"/>
      <c r="O12" s="155"/>
      <c r="P12" s="155"/>
      <c r="Q12" s="155"/>
      <c r="T12" s="24">
        <f>T8+T10+T11</f>
        <v>0</v>
      </c>
    </row>
    <row r="13" spans="2:20" s="14" customFormat="1" ht="20.100000000000001" customHeight="1" x14ac:dyDescent="0.25">
      <c r="J13" s="25"/>
    </row>
    <row r="14" spans="2:20" s="20" customFormat="1" ht="20.100000000000001" customHeight="1" thickBot="1" x14ac:dyDescent="0.35">
      <c r="B14" s="15" t="s">
        <v>72</v>
      </c>
      <c r="L14" s="15" t="s">
        <v>72</v>
      </c>
    </row>
    <row r="15" spans="2:20" s="20" customFormat="1" ht="20.100000000000001" customHeight="1" thickTop="1" thickBot="1" x14ac:dyDescent="0.35">
      <c r="B15" s="17" t="s">
        <v>68</v>
      </c>
      <c r="C15" s="20" t="s">
        <v>73</v>
      </c>
      <c r="G15" s="16">
        <v>6000</v>
      </c>
      <c r="H15" s="17" t="s">
        <v>70</v>
      </c>
      <c r="I15" s="10"/>
      <c r="J15" s="26">
        <f>G15*I15</f>
        <v>0</v>
      </c>
      <c r="L15" s="17" t="s">
        <v>68</v>
      </c>
      <c r="M15" s="20" t="s">
        <v>77</v>
      </c>
      <c r="Q15" s="16">
        <v>3000</v>
      </c>
      <c r="R15" s="17" t="s">
        <v>70</v>
      </c>
      <c r="S15" s="10"/>
      <c r="T15" s="18">
        <f>Q15*S15</f>
        <v>0</v>
      </c>
    </row>
    <row r="16" spans="2:20" s="20" customFormat="1" ht="20.100000000000001" customHeight="1" thickTop="1" thickBot="1" x14ac:dyDescent="0.35">
      <c r="B16" s="27" t="s">
        <v>74</v>
      </c>
      <c r="C16" s="20" t="s">
        <v>75</v>
      </c>
      <c r="G16" s="16">
        <v>14000</v>
      </c>
      <c r="H16" s="17" t="s">
        <v>70</v>
      </c>
      <c r="I16" s="10"/>
      <c r="J16" s="28">
        <f>G16*I16</f>
        <v>0</v>
      </c>
      <c r="L16" s="29" t="s">
        <v>74</v>
      </c>
      <c r="M16" s="20" t="s">
        <v>75</v>
      </c>
      <c r="Q16" s="16">
        <v>7000</v>
      </c>
      <c r="R16" s="17" t="s">
        <v>70</v>
      </c>
      <c r="S16" s="10"/>
      <c r="T16" s="18">
        <f>Q16*S16</f>
        <v>0</v>
      </c>
    </row>
    <row r="17" spans="2:20" s="14" customFormat="1" ht="20.100000000000001" customHeight="1" thickTop="1" thickBot="1" x14ac:dyDescent="0.3">
      <c r="B17" s="154" t="s">
        <v>7</v>
      </c>
      <c r="C17" s="154"/>
      <c r="D17" s="154"/>
      <c r="E17" s="154"/>
      <c r="F17" s="154"/>
      <c r="J17" s="30">
        <f>J15+J16</f>
        <v>0</v>
      </c>
      <c r="L17" s="130" t="s">
        <v>7</v>
      </c>
      <c r="M17" s="130"/>
      <c r="N17" s="130"/>
      <c r="O17" s="130"/>
      <c r="P17" s="130"/>
      <c r="Q17" s="130"/>
      <c r="T17" s="24">
        <f>T15+T16</f>
        <v>0</v>
      </c>
    </row>
    <row r="18" spans="2:20" s="14" customFormat="1" ht="20.100000000000001" customHeight="1" x14ac:dyDescent="0.25">
      <c r="J18" s="21"/>
      <c r="T18" s="23"/>
    </row>
    <row r="19" spans="2:20" s="14" customFormat="1" ht="20.100000000000001" customHeight="1" thickBot="1" x14ac:dyDescent="0.3">
      <c r="B19" s="154" t="s">
        <v>76</v>
      </c>
      <c r="C19" s="154"/>
      <c r="D19" s="154"/>
      <c r="E19" s="154"/>
      <c r="F19" s="154"/>
      <c r="G19" s="154"/>
      <c r="H19" s="154"/>
      <c r="I19" s="154"/>
      <c r="J19" s="31">
        <f>J12+J17</f>
        <v>0</v>
      </c>
      <c r="L19" s="154" t="s">
        <v>76</v>
      </c>
      <c r="M19" s="154"/>
      <c r="N19" s="154"/>
      <c r="O19" s="154"/>
      <c r="P19" s="154"/>
      <c r="Q19" s="154"/>
      <c r="R19" s="154"/>
      <c r="S19" s="154"/>
      <c r="T19" s="31">
        <f>T12+T17</f>
        <v>0</v>
      </c>
    </row>
    <row r="20" spans="2:20" s="14" customFormat="1" ht="20.100000000000001" customHeight="1" thickTop="1" x14ac:dyDescent="0.25">
      <c r="J20" s="21"/>
    </row>
    <row r="21" spans="2:20" s="14" customFormat="1" ht="20.100000000000001" customHeight="1" thickBot="1" x14ac:dyDescent="0.3">
      <c r="B21" s="154" t="s">
        <v>76</v>
      </c>
      <c r="C21" s="154"/>
      <c r="D21" s="154"/>
      <c r="E21" s="154"/>
      <c r="F21" s="154"/>
      <c r="G21" s="154"/>
      <c r="H21" s="154"/>
      <c r="I21" s="154"/>
      <c r="J21" s="32">
        <f>J19+T19</f>
        <v>0</v>
      </c>
    </row>
    <row r="22" spans="2:20" ht="20.100000000000001" customHeight="1" thickTop="1" x14ac:dyDescent="0.3">
      <c r="J22" s="153"/>
      <c r="K22" s="153"/>
      <c r="L22" s="153"/>
      <c r="M22" s="33"/>
      <c r="N22" s="34"/>
    </row>
  </sheetData>
  <sheetProtection algorithmName="SHA-512" hashValue="6PYbiudwwQ6zhEhvHx7s6MUVIyCsuOjAPK/Kaar8s786jBqddFQqP++OAs7T4r3XswEi4hIlOmKnphAQGYD6Zw==" saltValue="wW2UHwfaGHzFT1g3xLtKWQ==" spinCount="100000" sheet="1" objects="1" scenarios="1" selectLockedCells="1"/>
  <mergeCells count="29">
    <mergeCell ref="B2:T2"/>
    <mergeCell ref="B3:J3"/>
    <mergeCell ref="L3:T3"/>
    <mergeCell ref="L4:T4"/>
    <mergeCell ref="R5:R6"/>
    <mergeCell ref="L5:P6"/>
    <mergeCell ref="Q5:Q6"/>
    <mergeCell ref="S5:S6"/>
    <mergeCell ref="B4:J4"/>
    <mergeCell ref="B5:F6"/>
    <mergeCell ref="T5:T6"/>
    <mergeCell ref="L7:P7"/>
    <mergeCell ref="L8:P8"/>
    <mergeCell ref="L9:P9"/>
    <mergeCell ref="M10:P10"/>
    <mergeCell ref="G5:G6"/>
    <mergeCell ref="H5:H6"/>
    <mergeCell ref="I5:I6"/>
    <mergeCell ref="J5:J6"/>
    <mergeCell ref="B9:F9"/>
    <mergeCell ref="J22:L22"/>
    <mergeCell ref="L19:S19"/>
    <mergeCell ref="L12:Q12"/>
    <mergeCell ref="L17:Q17"/>
    <mergeCell ref="B12:F12"/>
    <mergeCell ref="B21:I21"/>
    <mergeCell ref="B17:F17"/>
    <mergeCell ref="B19:I19"/>
    <mergeCell ref="M11:P1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B54AF-1F5A-4436-A0EA-175D41BC1E94}">
  <dimension ref="B1:M8"/>
  <sheetViews>
    <sheetView showGridLines="0" workbookViewId="0">
      <selection activeCell="K6" sqref="K6"/>
    </sheetView>
  </sheetViews>
  <sheetFormatPr defaultRowHeight="19.95" customHeight="1" x14ac:dyDescent="0.3"/>
  <cols>
    <col min="9" max="9" width="13" customWidth="1"/>
    <col min="10" max="10" width="14.109375" customWidth="1"/>
    <col min="11" max="11" width="14.33203125" customWidth="1"/>
    <col min="12" max="12" width="6.21875" customWidth="1"/>
    <col min="13" max="13" width="15.88671875" customWidth="1"/>
  </cols>
  <sheetData>
    <row r="1" spans="2:13" ht="19.95" customHeight="1" thickBot="1" x14ac:dyDescent="0.35"/>
    <row r="2" spans="2:13" ht="19.95" customHeight="1" thickBot="1" x14ac:dyDescent="0.35">
      <c r="B2" s="165" t="s">
        <v>79</v>
      </c>
      <c r="C2" s="167" t="s">
        <v>127</v>
      </c>
      <c r="D2" s="167"/>
      <c r="E2" s="167"/>
      <c r="F2" s="167"/>
      <c r="G2" s="167"/>
      <c r="H2" s="167"/>
      <c r="I2" s="167"/>
      <c r="J2" s="167"/>
      <c r="K2" s="167"/>
      <c r="L2" s="167"/>
      <c r="M2" s="168"/>
    </row>
    <row r="3" spans="2:13" s="1" customFormat="1" ht="19.95" customHeight="1" thickTop="1" thickBot="1" x14ac:dyDescent="0.35">
      <c r="B3" s="166"/>
      <c r="C3" s="169"/>
      <c r="D3" s="169"/>
      <c r="E3" s="169"/>
      <c r="F3" s="169"/>
      <c r="G3" s="169"/>
      <c r="H3" s="169"/>
      <c r="I3" s="169"/>
      <c r="J3" s="169"/>
      <c r="K3" s="169"/>
      <c r="L3" s="169"/>
      <c r="M3" s="170"/>
    </row>
    <row r="4" spans="2:13" ht="19.95" customHeight="1" thickBot="1" x14ac:dyDescent="0.35">
      <c r="B4" s="2"/>
      <c r="C4" s="2" t="s">
        <v>128</v>
      </c>
      <c r="D4" s="2" t="s">
        <v>129</v>
      </c>
      <c r="E4" s="2"/>
      <c r="F4" s="2"/>
      <c r="G4" s="2"/>
      <c r="H4" s="2"/>
      <c r="I4" s="2"/>
      <c r="J4" s="2"/>
      <c r="K4" s="2"/>
      <c r="L4" s="2"/>
      <c r="M4" s="2"/>
    </row>
    <row r="5" spans="2:13" ht="21.6" customHeight="1" thickTop="1" thickBot="1" x14ac:dyDescent="0.35">
      <c r="B5" s="2"/>
      <c r="C5" s="2"/>
      <c r="D5" s="3" t="s">
        <v>133</v>
      </c>
      <c r="E5" s="2"/>
      <c r="F5" s="2"/>
      <c r="G5" s="2"/>
      <c r="H5" s="2"/>
      <c r="I5" s="2"/>
      <c r="J5" s="6" t="s">
        <v>41</v>
      </c>
      <c r="K5" s="12"/>
      <c r="L5" s="11"/>
      <c r="M5" s="171"/>
    </row>
    <row r="6" spans="2:13" ht="19.95" customHeight="1" thickTop="1" thickBot="1" x14ac:dyDescent="0.35">
      <c r="B6" s="2"/>
      <c r="C6" s="2"/>
      <c r="D6" s="3" t="s">
        <v>143</v>
      </c>
      <c r="E6" s="2"/>
      <c r="F6" s="2"/>
      <c r="G6" s="2"/>
      <c r="H6" s="2"/>
      <c r="I6" s="2"/>
      <c r="J6" s="4" t="s">
        <v>55</v>
      </c>
      <c r="K6" s="12"/>
      <c r="L6" s="5"/>
      <c r="M6" s="171"/>
    </row>
    <row r="7" spans="2:13" ht="19.95" customHeight="1" thickTop="1" thickBot="1" x14ac:dyDescent="0.35">
      <c r="M7" s="13">
        <f>SUM(K5+K6)</f>
        <v>0</v>
      </c>
    </row>
    <row r="8" spans="2:13" ht="19.95" customHeight="1" thickTop="1" x14ac:dyDescent="0.3"/>
  </sheetData>
  <sheetProtection algorithmName="SHA-512" hashValue="yuNaeEcv9/+ygetY61IzGPf8HuYSJo82os1Du4NxiU95c1QZiXrNC84p53w10q0IxzBnxQ2WF6z4k2YQOkl6eQ==" saltValue="9+YE41p4gcCMetA1NILhWQ==" spinCount="100000" sheet="1" objects="1" scenarios="1"/>
  <mergeCells count="3">
    <mergeCell ref="B2:B3"/>
    <mergeCell ref="C2:M3"/>
    <mergeCell ref="M5:M6"/>
  </mergeCells>
  <dataValidations count="3">
    <dataValidation type="whole" operator="lessThan" allowBlank="1" showInputMessage="1" showErrorMessage="1" errorTitle="HARAP MAAF" error="Amaun yang di isi adalah melebihi dari amaun yang dibenarkan. Mohon untuk isi semula." sqref="M5" xr:uid="{DE9AE64F-5D10-4CDE-9FE3-5B5514E28A67}">
      <formula1>7001</formula1>
    </dataValidation>
    <dataValidation type="whole" operator="lessThan" allowBlank="1" showInputMessage="1" showErrorMessage="1" errorTitle="HARAP MAAF" error="Amaun yang di isi adalah melebihi dari amaun yang dibenarkan. Mohon untuk isi semula." sqref="L5 K5" xr:uid="{47503CA1-518E-4669-9635-C0E8723D1E7C}">
      <formula1>3001</formula1>
    </dataValidation>
    <dataValidation type="whole" operator="lessThan" allowBlank="1" showInputMessage="1" showErrorMessage="1" errorTitle="HARAP MAAF" error="Amaun yang di isi adalah melebihi dari amaun yang dibenarkan. Mohon untuk isi semula." sqref="L6 K6" xr:uid="{2121C347-6D66-496A-AF59-3077D1E1DC91}">
      <formula1>4001</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Kalkulator Cukai </vt:lpstr>
      <vt:lpstr>Kalkulator Anak</vt:lpstr>
      <vt:lpstr>Kalkulator Insurans Nyawa KWSP</vt:lpstr>
    </vt:vector>
  </TitlesOfParts>
  <Company>Lembaga Hasil Dalam Negeri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AZIZI BIN MAMAT</dc:creator>
  <cp:lastModifiedBy>THUWABATUS THUWAIBAH BINTI HESAN</cp:lastModifiedBy>
  <dcterms:created xsi:type="dcterms:W3CDTF">2024-07-31T02:46:54Z</dcterms:created>
  <dcterms:modified xsi:type="dcterms:W3CDTF">2025-02-03T03:56:06Z</dcterms:modified>
</cp:coreProperties>
</file>