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4EFC79FD-7C17-4711-9049-50EF1A52C386}"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 name="Kalkulator Insurans Nyawa KWSP"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1" l="1"/>
  <c r="L9" i="3" l="1"/>
  <c r="T18" i="2" l="1"/>
  <c r="T17" i="2"/>
  <c r="T19" i="2" s="1"/>
  <c r="T13" i="2"/>
  <c r="T12" i="2"/>
  <c r="T11" i="2"/>
  <c r="T9" i="2"/>
  <c r="T14" i="2" s="1"/>
  <c r="J18" i="2"/>
  <c r="J17" i="2"/>
  <c r="J13" i="2"/>
  <c r="J12" i="2"/>
  <c r="J11" i="2"/>
  <c r="J9" i="2"/>
  <c r="K15" i="1"/>
  <c r="K17" i="1" s="1"/>
  <c r="K22" i="1" s="1"/>
  <c r="K24" i="1" s="1"/>
  <c r="K27" i="1" s="1"/>
  <c r="K29" i="1" s="1"/>
  <c r="K31" i="1" s="1"/>
  <c r="J14" i="2" l="1"/>
  <c r="J21" i="2" s="1"/>
  <c r="H51" i="1" s="1"/>
  <c r="I57" i="1" s="1"/>
  <c r="J19" i="2"/>
  <c r="T21" i="2"/>
  <c r="K59" i="1" l="1"/>
  <c r="H63" i="1" l="1"/>
  <c r="H64" i="1" s="1"/>
  <c r="K63" i="1"/>
  <c r="M64" i="1"/>
  <c r="K64" i="1" l="1"/>
  <c r="K65" i="1" s="1"/>
  <c r="K73" i="1" s="1"/>
  <c r="K81" i="1" s="1"/>
  <c r="K85" i="1" s="1"/>
</calcChain>
</file>

<file path=xl/sharedStrings.xml><?xml version="1.0" encoding="utf-8"?>
<sst xmlns="http://schemas.openxmlformats.org/spreadsheetml/2006/main" count="215" uniqueCount="169">
  <si>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</si>
  <si>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</si>
  <si>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</si>
  <si>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</si>
  <si>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</si>
  <si>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</si>
  <si>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</si>
  <si>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</si>
  <si>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</si>
  <si>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</si>
  <si>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</si>
  <si>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</si>
  <si>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</si>
  <si>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</si>
  <si>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</si>
  <si>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</si>
  <si>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</si>
  <si>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</si>
  <si>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</si>
  <si>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</si>
  <si>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</si>
  <si>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</si>
  <si>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</si>
  <si>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</si>
  <si>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</si>
  <si>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</si>
  <si>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</si>
  <si>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</si>
  <si>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</si>
  <si>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</si>
  <si>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</si>
  <si>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</si>
  <si>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</si>
  <si>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</si>
  <si>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</si>
  <si>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</si>
  <si>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</si>
  <si>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</si>
  <si>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</si>
  <si>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</si>
  <si>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</si>
  <si>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</si>
  <si>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</si>
  <si>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</si>
  <si>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</si>
  <si>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t>(Terhad 1,000)</t>
  </si>
  <si>
    <t>Individu kurang upaya</t>
  </si>
  <si>
    <t>(Terhad 6,000)</t>
  </si>
  <si>
    <t>(Terhad 3,000)</t>
  </si>
  <si>
    <t>Peralatan sokongan asas untuk kegunaan sendiri, suami/ isteri, anak atau ibu bapa yang kurang upaya</t>
  </si>
  <si>
    <t xml:space="preserve">Yuran Pendidikan (sendiri) </t>
  </si>
  <si>
    <t>B1</t>
  </si>
  <si>
    <t>B3</t>
  </si>
  <si>
    <t>B4</t>
  </si>
  <si>
    <t>B5</t>
  </si>
  <si>
    <t>B6</t>
  </si>
  <si>
    <t>B7</t>
  </si>
  <si>
    <t>B10</t>
  </si>
  <si>
    <t>B11</t>
  </si>
  <si>
    <t>B12</t>
  </si>
  <si>
    <t>B13</t>
  </si>
  <si>
    <t>Suami / Isteri / Bayaran Alimoni kepada bekas isteri</t>
  </si>
  <si>
    <t>(Terhad 4,000)</t>
  </si>
  <si>
    <t>B14</t>
  </si>
  <si>
    <t>Suami / Isteri yang kurang upaya</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</si>
  <si>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</si>
  <si>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</si>
  <si>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</si>
  <si>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</si>
  <si>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</si>
  <si>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</si>
  <si>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</si>
  <si>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</si>
  <si>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</si>
  <si>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</si>
  <si>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</si>
  <si>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</si>
  <si>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</si>
  <si>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</si>
  <si>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</si>
  <si>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</si>
  <si>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</si>
  <si>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</si>
  <si>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</si>
  <si>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</si>
  <si>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</si>
  <si>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</si>
  <si>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</si>
  <si>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</si>
  <si>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</si>
  <si>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</si>
  <si>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</si>
  <si>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</si>
  <si>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</si>
  <si>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</si>
  <si>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</si>
  <si>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</si>
  <si>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</si>
  <si>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(Terhad 250)</t>
  </si>
  <si>
    <t>JUMLAH BESAR PELEPASAN</t>
  </si>
  <si>
    <t xml:space="preserve">PENGIRAAN CUKAI </t>
  </si>
  <si>
    <t>C1</t>
  </si>
  <si>
    <t>C2</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</si>
  <si>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</si>
  <si>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</si>
  <si>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</si>
  <si>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</si>
  <si>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</si>
  <si>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</si>
  <si>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</si>
  <si>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</si>
  <si>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</si>
  <si>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</si>
  <si>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</si>
  <si>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</si>
  <si>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</si>
  <si>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</si>
  <si>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</si>
  <si>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</si>
  <si>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</si>
  <si>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</si>
  <si>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</si>
  <si>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</si>
  <si>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</si>
  <si>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</si>
  <si>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</si>
  <si>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</si>
  <si>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</si>
  <si>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</si>
  <si>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(Terhad 7,000)</t>
  </si>
  <si>
    <t xml:space="preserve">Gaya Hidup (Pembelian buku, Pembelian komputer, Telefon pintar, Pembelian peralatan sukan, Internet) </t>
  </si>
  <si>
    <t>(Terhad 2,500)</t>
  </si>
  <si>
    <t xml:space="preserve">Pembelian peralatan penyusuan ibu untuk kegunaan diri sendiri bagi anak berumur 2 tahun dan ke bawah (Potongan dibenarkan setiap 2 tahun taksiran) </t>
  </si>
  <si>
    <t xml:space="preserve">Tabungan bersih dalam Skim Simpanan Pendidikan Nasional </t>
  </si>
  <si>
    <t>B15</t>
  </si>
  <si>
    <t>kalkulator cukai - a.m</t>
  </si>
  <si>
    <t>(Terhad 8,000)</t>
  </si>
  <si>
    <t>B6(b)</t>
  </si>
  <si>
    <t>Perbelanjaan perubatan bagi rawatan kesuburan ke atas diri sendiri atau suami / isteri</t>
  </si>
  <si>
    <t>B8(a)</t>
  </si>
  <si>
    <t>B8(b)</t>
  </si>
  <si>
    <t>Yuran penghantaran anak berumur 6 tahun ke bawah ke taman asuhan kanak-kanak / tadika berdaftar.</t>
  </si>
  <si>
    <t>Bayaran penginapan di premis yang berdaftar dengan Pesuruhjaya Pelancongan dan bayaran masuk ke tempat tarikan pelancong</t>
  </si>
  <si>
    <t>B20</t>
  </si>
  <si>
    <t>KALKULATOR CUKAI                                TAHUN TAKSIRAN 2021</t>
  </si>
  <si>
    <t>B2</t>
  </si>
  <si>
    <r>
      <t xml:space="preserve">Pemeriksaan perubatan penuh atas diri sendiri, suami / isteri atau anak, Ujian pengesanan Covid-19 </t>
    </r>
    <r>
      <rPr>
        <i/>
        <sz val="11"/>
        <color theme="1"/>
        <rFont val="Arial Narrow"/>
        <family val="2"/>
      </rPr>
      <t xml:space="preserve">(terhad 1000) </t>
    </r>
  </si>
  <si>
    <t>Perbelanjaan perubatan bagi penyakit yang sukar diubati atas diri sendiri, suami isteri atau anak / Perbelanjaan perubatan bagi rawatan kesuburan/ (Pemvaksinan -Terhad 1,000)</t>
  </si>
  <si>
    <t>(Terhad 500)</t>
  </si>
  <si>
    <t xml:space="preserve">Gaya hidup - Pelepasan tambahan pembelian peralatan sukan/ sewa atau fi ke fasiliti sukan/ Bayaran menyertai pertandingan </t>
  </si>
  <si>
    <t>Gaya hidup - Pembelian komputger peribadi, telefon pintar atau tablet</t>
  </si>
  <si>
    <t>B9(a)</t>
  </si>
  <si>
    <t>B9(b)</t>
  </si>
  <si>
    <t>Ansuran / Potongan Cukai Bulanan (PCB) yang telah dibayar untuk pendapatan tahun 2021</t>
  </si>
  <si>
    <t>INSURANS NYAWA DAN KWSP</t>
  </si>
  <si>
    <t>(a)</t>
  </si>
  <si>
    <t>Kategori penjawat awam berpencen</t>
  </si>
  <si>
    <t>ATAU</t>
  </si>
  <si>
    <t>(b)</t>
  </si>
  <si>
    <t>Kategori selain penjawat awam berpencen</t>
  </si>
  <si>
    <t>(i)</t>
  </si>
  <si>
    <t>Premium insurans nyawa</t>
  </si>
  <si>
    <t>(ii)</t>
  </si>
  <si>
    <t>Caruman kepada KWSP/ Skim yang diluluskan</t>
  </si>
  <si>
    <t>- Premium insurans nyawa</t>
  </si>
  <si>
    <t>Insuran nyawa dan KWSP</t>
  </si>
  <si>
    <t>PENDAPATAN BERCUKAI ( A18 - B20 )</t>
  </si>
  <si>
    <t>%</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</si>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</sst>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7"/>
      <color theme="1"/>
      <name val="Arial Narrow"/>
      <family val="2"/>
    </font>
    <font>
      <i/>
      <sz val="11"/>
      <color theme="1"/>
      <name val="Calibri"/>
      <family val="2"/>
      <scheme val="minor"/>
    </font>
    <font>
      <b/>
      <sz val="2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B5B3B3"/>
        <bgColor indexed="64"/>
      </patternFill>
    </fill>
  </fills>
  <borders count="31">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51">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0" fontId="3" fillId="0" borderId="0" xfId="0" applyFont="1" applyAlignment="1">
      <alignment horizontal="center" vertical="center" wrapText="1"/>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3" fontId="2" fillId="0" borderId="13" xfId="0" applyNumberFormat="1" applyFont="1" applyBorder="1" applyAlignment="1">
      <alignment horizontal="right" vertical="center"/>
    </xf>
    <xf numFmtId="3" fontId="2" fillId="0" borderId="20" xfId="0" applyNumberFormat="1" applyFont="1" applyBorder="1" applyAlignment="1">
      <alignment vertical="center"/>
    </xf>
    <xf numFmtId="0" fontId="2" fillId="0" borderId="21" xfId="0" applyFont="1" applyBorder="1" applyAlignment="1">
      <alignment vertical="center"/>
    </xf>
    <xf numFmtId="3" fontId="2" fillId="0" borderId="20" xfId="0" applyNumberFormat="1" applyFont="1" applyBorder="1" applyAlignment="1">
      <alignment horizontal="right" vertical="center" wrapText="1"/>
    </xf>
    <xf numFmtId="3" fontId="2" fillId="0" borderId="12" xfId="0" applyNumberFormat="1" applyFont="1" applyBorder="1" applyAlignment="1">
      <alignment horizontal="right" vertical="center"/>
    </xf>
    <xf numFmtId="0" fontId="6" fillId="0" borderId="0" xfId="0" applyFont="1" applyBorder="1" applyAlignment="1">
      <alignment horizontal="right" vertical="center"/>
    </xf>
    <xf numFmtId="0" fontId="0" fillId="0" borderId="0" xfId="0" applyAlignment="1">
      <alignment vertical="center"/>
    </xf>
    <xf numFmtId="0" fontId="0" fillId="0" borderId="0" xfId="0" quotePrefix="1"/>
    <xf numFmtId="0" fontId="15" fillId="0" borderId="0" xfId="0" applyFont="1" applyAlignment="1">
      <alignment horizontal="center" vertical="center"/>
    </xf>
    <xf numFmtId="0" fontId="0" fillId="0" borderId="0" xfId="0" applyAlignment="1">
      <alignment horizontal="right" vertical="center"/>
    </xf>
    <xf numFmtId="0" fontId="15" fillId="0" borderId="0" xfId="0" applyFont="1" applyAlignment="1">
      <alignmen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165" fontId="2" fillId="0" borderId="5" xfId="0" applyNumberFormat="1" applyFont="1" applyBorder="1" applyAlignment="1">
      <alignment horizontal="center" vertical="center"/>
    </xf>
    <xf numFmtId="165" fontId="3" fillId="10" borderId="5" xfId="0" applyNumberFormat="1" applyFont="1" applyFill="1" applyBorder="1" applyAlignment="1">
      <alignment horizontal="center" vertical="center"/>
    </xf>
    <xf numFmtId="3" fontId="2" fillId="0" borderId="13" xfId="0" applyNumberFormat="1" applyFont="1" applyBorder="1" applyAlignment="1">
      <alignment horizontal="right" vertical="center" wrapText="1"/>
    </xf>
    <xf numFmtId="3" fontId="0" fillId="0" borderId="7" xfId="0" applyNumberFormat="1" applyBorder="1" applyAlignment="1" applyProtection="1">
      <alignment horizontal="center" vertical="center"/>
      <protection locked="0"/>
    </xf>
    <xf numFmtId="3" fontId="0" fillId="0" borderId="6" xfId="0" applyNumberFormat="1" applyBorder="1" applyAlignment="1" applyProtection="1">
      <alignment horizontal="center" vertical="center"/>
      <protection locked="0"/>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wrapText="1"/>
    </xf>
    <xf numFmtId="0" fontId="3" fillId="3" borderId="4" xfId="0" applyFont="1" applyFill="1" applyBorder="1" applyAlignment="1">
      <alignment horizontal="center" vertical="center" wrapText="1"/>
    </xf>
    <xf numFmtId="0" fontId="6" fillId="0" borderId="0" xfId="0" applyFont="1" applyAlignment="1">
      <alignment horizontal="right" vertical="center"/>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xf>
    <xf numFmtId="3" fontId="2" fillId="6" borderId="26" xfId="0" applyNumberFormat="1" applyFont="1" applyFill="1" applyBorder="1" applyAlignment="1" applyProtection="1">
      <alignment horizontal="center" vertical="center"/>
      <protection locked="0"/>
    </xf>
    <xf numFmtId="3" fontId="2" fillId="6" borderId="27" xfId="0" applyNumberFormat="1" applyFont="1" applyFill="1" applyBorder="1" applyAlignment="1" applyProtection="1">
      <alignment horizontal="center" vertical="center"/>
      <protection locked="0"/>
    </xf>
    <xf numFmtId="3" fontId="2" fillId="6" borderId="28" xfId="0" applyNumberFormat="1" applyFont="1" applyFill="1" applyBorder="1" applyAlignment="1" applyProtection="1">
      <alignment horizontal="center" vertical="center"/>
      <protection locked="0"/>
    </xf>
    <xf numFmtId="0" fontId="10" fillId="0" borderId="0" xfId="2" applyAlignment="1">
      <alignment horizontal="center" vertical="center"/>
    </xf>
    <xf numFmtId="0" fontId="3" fillId="0" borderId="0" xfId="0" applyFont="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2" fillId="0" borderId="0" xfId="0" applyFont="1" applyAlignment="1">
      <alignment horizontal="center" vertical="center"/>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xf numFmtId="0" fontId="0" fillId="11" borderId="22" xfId="0" applyFill="1" applyBorder="1" applyAlignment="1">
      <alignment horizontal="center" vertical="center"/>
    </xf>
    <xf numFmtId="0" fontId="0" fillId="11" borderId="24" xfId="0" applyFill="1" applyBorder="1" applyAlignment="1">
      <alignment horizontal="center" vertical="center"/>
    </xf>
    <xf numFmtId="0" fontId="1" fillId="11" borderId="2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23" xfId="0" applyFont="1" applyFill="1" applyBorder="1" applyAlignment="1">
      <alignment horizontal="center" vertical="center"/>
    </xf>
    <xf numFmtId="0" fontId="1" fillId="11" borderId="24"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25" xfId="0" applyFont="1" applyFill="1" applyBorder="1" applyAlignment="1">
      <alignment horizontal="center" vertical="center"/>
    </xf>
    <xf numFmtId="0" fontId="16" fillId="0" borderId="0" xfId="0" applyFont="1" applyAlignment="1">
      <alignment horizontal="center" vertical="center"/>
    </xf>
    <xf numFmtId="3" fontId="0" fillId="0" borderId="3" xfId="0" applyNumberFormat="1" applyBorder="1" applyAlignment="1">
      <alignment horizontal="center" vertical="center"/>
    </xf>
    <xf numFmtId="3" fontId="0" fillId="0" borderId="1" xfId="0" applyNumberForma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Kalkulator Insurans Nyawa KWSP'!A1"/></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39</xdr:row>
      <xdr:rowOff>68580</xdr:rowOff>
    </xdr:from>
    <xdr:to>
      <xdr:col>6</xdr:col>
      <xdr:colOff>121920</xdr:colOff>
      <xdr:row>41</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50</xdr:row>
      <xdr:rowOff>7620</xdr:rowOff>
    </xdr:from>
    <xdr:to>
      <xdr:col>6</xdr:col>
      <xdr:colOff>944880</xdr:colOff>
      <xdr:row>51</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4</xdr:col>
      <xdr:colOff>83820</xdr:colOff>
      <xdr:row>51</xdr:row>
      <xdr:rowOff>76200</xdr:rowOff>
    </xdr:from>
    <xdr:to>
      <xdr:col>6</xdr:col>
      <xdr:colOff>137160</xdr:colOff>
      <xdr:row>51</xdr:row>
      <xdr:rowOff>320040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B2BD866B-198F-405B-983D-0367B42814AA}"/>
            </a:ext>
          </a:extLst>
        </xdr:cNvPr>
        <xdr:cNvSpPr/>
      </xdr:nvSpPr>
      <xdr:spPr>
        <a:xfrm>
          <a:off x="3672840" y="13693140"/>
          <a:ext cx="2095500" cy="243840"/>
        </a:xfrm>
        <a:prstGeom prst="roundRect">
          <a:avLst/>
        </a:prstGeom>
        <a:solidFill>
          <a:srgbClr val="B5B3B3"/>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MY" sz="850" b="1">
              <a:solidFill>
                <a:schemeClr val="tx1"/>
              </a:solidFill>
              <a:latin typeface="Arial Narrow" panose="020B0606020202030204" pitchFamily="34" charset="0"/>
            </a:rPr>
            <a:t>KALKULATOR INSURANS NYAWA</a:t>
          </a:r>
          <a:r>
            <a:rPr lang="en-MY" sz="850" b="1" baseline="0">
              <a:solidFill>
                <a:schemeClr val="tx1"/>
              </a:solidFill>
              <a:latin typeface="Arial Narrow" panose="020B0606020202030204" pitchFamily="34" charset="0"/>
            </a:rPr>
            <a:t> KWSP</a:t>
          </a:r>
          <a:endParaRPr lang="en-MY" sz="850" b="1">
            <a:solidFill>
              <a:schemeClr val="tx1"/>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12</xdr:row>
      <xdr:rowOff>144780</xdr:rowOff>
    </xdr:from>
    <xdr:to>
      <xdr:col>9</xdr:col>
      <xdr:colOff>746760</xdr:colOff>
      <xdr:row>14</xdr:row>
      <xdr:rowOff>45720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65894AE-8246-4930-88F0-3A01F57BECE4}"/>
            </a:ext>
          </a:extLst>
        </xdr:cNvPr>
        <xdr:cNvSpPr/>
      </xdr:nvSpPr>
      <xdr:spPr>
        <a:xfrm>
          <a:off x="3147060" y="3162300"/>
          <a:ext cx="3368040" cy="403860"/>
        </a:xfrm>
        <a:prstGeom prst="roundRect">
          <a:avLst/>
        </a:prstGeom>
        <a:solidFill>
          <a:schemeClr val="bg1">
            <a:lumMod val="6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600" b="1">
              <a:solidFill>
                <a:sysClr val="windowText" lastClr="000000"/>
              </a:solidFill>
              <a:latin typeface="Arial Narrow" panose="020B0606020202030204" pitchFamily="34" charset="0"/>
            </a:rPr>
            <a:t>KEMBALI</a:t>
          </a:r>
          <a:r>
            <a:rPr lang="en-MY" sz="1600" b="1" baseline="0">
              <a:solidFill>
                <a:sysClr val="windowText" lastClr="000000"/>
              </a:solidFill>
              <a:latin typeface="Arial Narrow" panose="020B0606020202030204" pitchFamily="34" charset="0"/>
            </a:rPr>
            <a:t> KE KALKULATOR CUKAI</a:t>
          </a:r>
          <a:endParaRPr lang="en-MY" sz="1600" b="1">
            <a:solidFill>
              <a:sysClr val="windowText" lastClr="00000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3"/>
  <sheetViews>
    <sheetView showGridLines="0" tabSelected="1" workbookViewId="0">
      <selection activeCell="I14" sqref="I14"/>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05" t="s">
        <v>144</v>
      </c>
      <c r="E2" s="105"/>
      <c r="F2" s="105"/>
      <c r="G2" s="105"/>
      <c r="H2" s="8"/>
      <c r="I2" s="9"/>
      <c r="J2" s="8"/>
      <c r="K2" s="9"/>
    </row>
    <row r="3" spans="2:11" ht="20.100000000000001" customHeight="1" x14ac:dyDescent="0.3">
      <c r="B3" s="7"/>
      <c r="C3" s="10"/>
      <c r="D3" s="105"/>
      <c r="E3" s="105"/>
      <c r="F3" s="105"/>
      <c r="G3" s="105"/>
      <c r="H3" s="10"/>
      <c r="I3" s="11"/>
      <c r="J3" s="10"/>
      <c r="K3" s="11"/>
    </row>
    <row r="4" spans="2:11" ht="20.100000000000001" customHeight="1" thickBot="1" x14ac:dyDescent="0.3">
      <c r="B4" s="12"/>
      <c r="C4" s="113" t="s">
        <v>135</v>
      </c>
      <c r="D4" s="113"/>
      <c r="E4" s="113"/>
      <c r="F4" s="113"/>
      <c r="G4" s="113"/>
      <c r="H4" s="113"/>
      <c r="I4" s="113"/>
      <c r="J4" s="113"/>
      <c r="K4" s="113"/>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14"/>
      <c r="F6" s="114"/>
      <c r="G6" s="114"/>
      <c r="H6" s="114"/>
      <c r="I6" s="114"/>
      <c r="J6" s="114"/>
      <c r="K6" s="114"/>
    </row>
    <row r="7" spans="2:11" ht="20.100000000000001" customHeight="1" x14ac:dyDescent="0.25">
      <c r="B7" s="7"/>
      <c r="C7" s="13" t="s">
        <v>2</v>
      </c>
      <c r="D7" s="14" t="s">
        <v>1</v>
      </c>
      <c r="E7" s="114"/>
      <c r="F7" s="114"/>
      <c r="G7" s="114"/>
      <c r="H7" s="114"/>
      <c r="I7" s="114"/>
      <c r="J7" s="114"/>
      <c r="K7" s="114"/>
    </row>
    <row r="8" spans="2:11" ht="20.100000000000001" customHeight="1" x14ac:dyDescent="0.25">
      <c r="B8" s="7"/>
      <c r="C8" s="13" t="s">
        <v>3</v>
      </c>
      <c r="D8" s="14" t="s">
        <v>1</v>
      </c>
      <c r="E8" s="114"/>
      <c r="F8" s="114"/>
      <c r="G8" s="114"/>
      <c r="H8" s="114"/>
      <c r="I8" s="114"/>
      <c r="J8" s="114"/>
      <c r="K8" s="114"/>
    </row>
    <row r="9" spans="2:11" ht="20.100000000000001" customHeight="1" x14ac:dyDescent="0.25">
      <c r="B9" s="7"/>
      <c r="C9" s="13" t="s">
        <v>168</v>
      </c>
      <c r="D9" s="14" t="s">
        <v>1</v>
      </c>
      <c r="E9" s="96"/>
      <c r="F9" s="97"/>
      <c r="G9" s="97"/>
      <c r="H9" s="97"/>
      <c r="I9" s="97"/>
      <c r="J9" s="97"/>
      <c r="K9" s="98"/>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06" t="s">
        <v>7</v>
      </c>
      <c r="D11" s="106"/>
      <c r="E11" s="106"/>
      <c r="F11" s="106"/>
      <c r="G11" s="106"/>
      <c r="H11" s="106"/>
      <c r="I11" s="106"/>
      <c r="J11" s="106"/>
      <c r="K11" s="106"/>
    </row>
    <row r="13" spans="2:11" s="4" customFormat="1" ht="20.100000000000001" customHeight="1" x14ac:dyDescent="0.3">
      <c r="B13" s="80" t="s">
        <v>5</v>
      </c>
      <c r="C13" s="104" t="s">
        <v>21</v>
      </c>
      <c r="D13" s="104"/>
      <c r="E13" s="104"/>
      <c r="F13" s="104"/>
      <c r="G13" s="104"/>
      <c r="I13" s="89">
        <v>0</v>
      </c>
      <c r="K13" s="3"/>
    </row>
    <row r="14" spans="2:11" ht="20.100000000000001" customHeight="1" x14ac:dyDescent="0.25">
      <c r="B14" s="52" t="s">
        <v>6</v>
      </c>
      <c r="C14" s="104" t="s">
        <v>22</v>
      </c>
      <c r="D14" s="104"/>
      <c r="E14" s="104"/>
      <c r="F14" s="104"/>
      <c r="G14" s="104"/>
      <c r="I14" s="89">
        <v>0</v>
      </c>
    </row>
    <row r="15" spans="2:11" s="4" customFormat="1" ht="20.100000000000001" customHeight="1" x14ac:dyDescent="0.3">
      <c r="B15" s="80" t="s">
        <v>8</v>
      </c>
      <c r="C15" s="104" t="s">
        <v>23</v>
      </c>
      <c r="D15" s="104"/>
      <c r="E15" s="104"/>
      <c r="F15" s="104"/>
      <c r="G15" s="104"/>
      <c r="I15" s="3"/>
      <c r="K15" s="21">
        <f>I13+I14</f>
        <v>0</v>
      </c>
    </row>
    <row r="16" spans="2:11" s="3" customFormat="1" ht="20.100000000000001" customHeight="1" x14ac:dyDescent="0.3">
      <c r="B16" s="80" t="s">
        <v>9</v>
      </c>
      <c r="C16" s="104" t="s">
        <v>24</v>
      </c>
      <c r="D16" s="104"/>
      <c r="E16" s="104"/>
      <c r="F16" s="104"/>
      <c r="G16" s="104"/>
      <c r="H16" s="80"/>
      <c r="K16" s="89">
        <v>0</v>
      </c>
    </row>
    <row r="17" spans="2:11" s="3" customFormat="1" ht="20.100000000000001" customHeight="1" thickBot="1" x14ac:dyDescent="0.35">
      <c r="B17" s="80" t="s">
        <v>10</v>
      </c>
      <c r="C17" s="81" t="s">
        <v>27</v>
      </c>
      <c r="D17" s="80"/>
      <c r="E17" s="80"/>
      <c r="F17" s="80"/>
      <c r="G17" s="80"/>
      <c r="H17" s="80"/>
      <c r="K17" s="22">
        <f>K15-K16</f>
        <v>0</v>
      </c>
    </row>
    <row r="18" spans="2:11" ht="20.100000000000001" customHeight="1" thickTop="1" x14ac:dyDescent="0.25">
      <c r="B18" s="52"/>
    </row>
    <row r="19" spans="2:11" s="3" customFormat="1" ht="20.100000000000001" customHeight="1" x14ac:dyDescent="0.3">
      <c r="B19" s="80" t="s">
        <v>12</v>
      </c>
      <c r="C19" s="104" t="s">
        <v>19</v>
      </c>
      <c r="D19" s="104"/>
      <c r="E19" s="104"/>
      <c r="F19" s="104"/>
      <c r="G19" s="104"/>
      <c r="H19" s="80"/>
      <c r="I19" s="89">
        <v>0</v>
      </c>
    </row>
    <row r="20" spans="2:11" s="3" customFormat="1" ht="20.100000000000001" customHeight="1" x14ac:dyDescent="0.3">
      <c r="B20" s="80" t="s">
        <v>13</v>
      </c>
      <c r="C20" s="79" t="s">
        <v>20</v>
      </c>
      <c r="D20" s="80"/>
      <c r="E20" s="80"/>
      <c r="F20" s="80"/>
      <c r="G20" s="80"/>
      <c r="H20" s="80"/>
      <c r="I20" s="89">
        <v>0</v>
      </c>
    </row>
    <row r="21" spans="2:11" s="5" customFormat="1" ht="27.6" customHeight="1" x14ac:dyDescent="0.3">
      <c r="B21" s="80" t="s">
        <v>14</v>
      </c>
      <c r="C21" s="100" t="s">
        <v>15</v>
      </c>
      <c r="D21" s="100"/>
      <c r="E21" s="100"/>
      <c r="F21" s="100"/>
      <c r="G21" s="100"/>
      <c r="H21" s="4"/>
      <c r="I21" s="90">
        <v>0</v>
      </c>
    </row>
    <row r="22" spans="2:11" s="5" customFormat="1" ht="20.100000000000001" customHeight="1" x14ac:dyDescent="0.3">
      <c r="B22" s="80" t="s">
        <v>16</v>
      </c>
      <c r="C22" s="122" t="s">
        <v>17</v>
      </c>
      <c r="D22" s="122"/>
      <c r="E22" s="122"/>
      <c r="F22" s="122"/>
      <c r="G22" s="122"/>
      <c r="H22" s="4"/>
      <c r="I22" s="20"/>
      <c r="K22" s="23">
        <f>K17+I19+I20+I21</f>
        <v>0</v>
      </c>
    </row>
    <row r="23" spans="2:11" s="4" customFormat="1" ht="20.100000000000001" customHeight="1" x14ac:dyDescent="0.3">
      <c r="B23" s="80" t="s">
        <v>18</v>
      </c>
      <c r="C23" s="104" t="s">
        <v>25</v>
      </c>
      <c r="D23" s="104"/>
      <c r="E23" s="104"/>
      <c r="F23" s="104"/>
      <c r="G23" s="104"/>
      <c r="I23" s="3"/>
      <c r="K23" s="89">
        <v>0</v>
      </c>
    </row>
    <row r="24" spans="2:11" ht="20.100000000000001" customHeight="1" x14ac:dyDescent="0.25">
      <c r="B24" s="52" t="s">
        <v>26</v>
      </c>
      <c r="C24" s="6" t="s">
        <v>28</v>
      </c>
      <c r="K24" s="24">
        <f>K22-K23</f>
        <v>0</v>
      </c>
    </row>
    <row r="25" spans="2:11" ht="20.100000000000001" customHeight="1" x14ac:dyDescent="0.25">
      <c r="B25" s="52" t="s">
        <v>29</v>
      </c>
      <c r="C25" s="123" t="s">
        <v>30</v>
      </c>
      <c r="D25" s="123"/>
      <c r="E25" s="123"/>
      <c r="F25" s="123"/>
      <c r="G25" s="123"/>
      <c r="K25" s="89">
        <v>0</v>
      </c>
    </row>
    <row r="26" spans="2:11" ht="20.100000000000001" customHeight="1" x14ac:dyDescent="0.25">
      <c r="B26" s="52" t="s">
        <v>31</v>
      </c>
      <c r="C26" s="123" t="s">
        <v>32</v>
      </c>
      <c r="D26" s="123"/>
      <c r="E26" s="123"/>
      <c r="F26" s="123"/>
      <c r="G26" s="123"/>
      <c r="K26" s="89">
        <v>0</v>
      </c>
    </row>
    <row r="27" spans="2:11" ht="20.100000000000001" customHeight="1" thickBot="1" x14ac:dyDescent="0.3">
      <c r="B27" s="52" t="s">
        <v>33</v>
      </c>
      <c r="C27" s="123" t="s">
        <v>34</v>
      </c>
      <c r="D27" s="123"/>
      <c r="E27" s="123"/>
      <c r="F27" s="123"/>
      <c r="G27" s="123"/>
      <c r="K27" s="22">
        <f>K24-K25-K26</f>
        <v>0</v>
      </c>
    </row>
    <row r="28" spans="2:11" ht="20.100000000000001" customHeight="1" thickTop="1" x14ac:dyDescent="0.25">
      <c r="B28" s="52" t="s">
        <v>35</v>
      </c>
      <c r="C28" s="123" t="s">
        <v>36</v>
      </c>
      <c r="D28" s="123"/>
      <c r="E28" s="123"/>
      <c r="F28" s="123"/>
      <c r="G28" s="123"/>
      <c r="K28" s="91">
        <v>0</v>
      </c>
    </row>
    <row r="29" spans="2:11" s="4" customFormat="1" ht="20.100000000000001" customHeight="1" x14ac:dyDescent="0.3">
      <c r="B29" s="80" t="s">
        <v>37</v>
      </c>
      <c r="C29" s="122" t="s">
        <v>38</v>
      </c>
      <c r="D29" s="122"/>
      <c r="E29" s="122"/>
      <c r="F29" s="122"/>
      <c r="G29" s="122"/>
      <c r="I29" s="3"/>
      <c r="K29" s="24">
        <f>K27+K28</f>
        <v>0</v>
      </c>
    </row>
    <row r="30" spans="2:11" s="4" customFormat="1" ht="20.100000000000001" customHeight="1" x14ac:dyDescent="0.3">
      <c r="B30" s="80" t="s">
        <v>39</v>
      </c>
      <c r="C30" s="104" t="s">
        <v>40</v>
      </c>
      <c r="D30" s="104"/>
      <c r="E30" s="104"/>
      <c r="F30" s="104"/>
      <c r="G30" s="104"/>
      <c r="H30" s="104"/>
      <c r="I30" s="3"/>
      <c r="K30" s="89">
        <v>0</v>
      </c>
    </row>
    <row r="31" spans="2:11" s="4" customFormat="1" ht="20.100000000000001" customHeight="1" thickBot="1" x14ac:dyDescent="0.35">
      <c r="B31" s="80" t="s">
        <v>41</v>
      </c>
      <c r="C31" s="122" t="s">
        <v>42</v>
      </c>
      <c r="D31" s="122"/>
      <c r="E31" s="122"/>
      <c r="F31" s="122"/>
      <c r="G31" s="122"/>
      <c r="I31" s="3"/>
      <c r="K31" s="22">
        <f>K29+K30</f>
        <v>0</v>
      </c>
    </row>
    <row r="32" spans="2:11" ht="20.100000000000001" customHeight="1" thickTop="1" x14ac:dyDescent="0.25"/>
    <row r="33" spans="2:11" ht="20.100000000000001" customHeight="1" x14ac:dyDescent="0.25">
      <c r="B33" s="111" t="s">
        <v>43</v>
      </c>
      <c r="C33" s="111"/>
      <c r="D33" s="111"/>
      <c r="E33" s="111"/>
      <c r="F33" s="111"/>
      <c r="G33" s="111"/>
      <c r="H33" s="111"/>
      <c r="I33" s="111"/>
      <c r="J33" s="111"/>
      <c r="K33" s="111"/>
    </row>
    <row r="35" spans="2:11" s="4" customFormat="1" ht="20.100000000000001" customHeight="1" x14ac:dyDescent="0.3">
      <c r="B35" s="80" t="s">
        <v>51</v>
      </c>
      <c r="C35" s="104" t="s">
        <v>44</v>
      </c>
      <c r="D35" s="104"/>
      <c r="E35" s="104"/>
      <c r="F35" s="104"/>
      <c r="I35" s="31">
        <v>9000</v>
      </c>
      <c r="K35" s="3"/>
    </row>
    <row r="36" spans="2:11" s="4" customFormat="1" ht="29.4" customHeight="1" x14ac:dyDescent="0.3">
      <c r="B36" s="60" t="s">
        <v>145</v>
      </c>
      <c r="C36" s="99" t="s">
        <v>123</v>
      </c>
      <c r="D36" s="99"/>
      <c r="E36" s="99"/>
      <c r="F36" s="99"/>
      <c r="G36" s="69" t="s">
        <v>136</v>
      </c>
      <c r="H36" s="92">
        <v>0</v>
      </c>
      <c r="I36" s="25"/>
      <c r="K36" s="3"/>
    </row>
    <row r="37" spans="2:11" s="4" customFormat="1" ht="28.2" customHeight="1" x14ac:dyDescent="0.3">
      <c r="B37" s="60" t="s">
        <v>52</v>
      </c>
      <c r="C37" s="99" t="s">
        <v>49</v>
      </c>
      <c r="D37" s="99"/>
      <c r="E37" s="99"/>
      <c r="F37" s="99"/>
      <c r="G37" s="78" t="s">
        <v>47</v>
      </c>
      <c r="H37" s="93">
        <v>0</v>
      </c>
      <c r="I37" s="25"/>
      <c r="K37" s="3"/>
    </row>
    <row r="38" spans="2:11" s="4" customFormat="1" ht="21" customHeight="1" x14ac:dyDescent="0.3">
      <c r="B38" s="80" t="s">
        <v>53</v>
      </c>
      <c r="C38" s="75" t="s">
        <v>46</v>
      </c>
      <c r="D38" s="75"/>
      <c r="E38" s="75"/>
      <c r="F38" s="75"/>
      <c r="G38" s="27">
        <v>6000</v>
      </c>
      <c r="H38" s="93">
        <v>0</v>
      </c>
      <c r="I38" s="25"/>
      <c r="K38" s="3"/>
    </row>
    <row r="39" spans="2:11" s="4" customFormat="1" ht="20.100000000000001" customHeight="1" x14ac:dyDescent="0.3">
      <c r="B39" s="80" t="s">
        <v>54</v>
      </c>
      <c r="C39" s="4" t="s">
        <v>50</v>
      </c>
      <c r="G39" s="78" t="s">
        <v>129</v>
      </c>
      <c r="H39" s="93">
        <v>0</v>
      </c>
      <c r="I39" s="3"/>
      <c r="K39" s="3"/>
    </row>
    <row r="40" spans="2:11" s="4" customFormat="1" ht="27.6" customHeight="1" x14ac:dyDescent="0.3">
      <c r="B40" s="80" t="s">
        <v>55</v>
      </c>
      <c r="C40" s="100" t="s">
        <v>147</v>
      </c>
      <c r="D40" s="100"/>
      <c r="E40" s="100"/>
      <c r="F40" s="100"/>
      <c r="G40" s="112" t="s">
        <v>136</v>
      </c>
      <c r="H40" s="124">
        <v>0</v>
      </c>
      <c r="I40" s="3"/>
      <c r="K40" s="3"/>
    </row>
    <row r="41" spans="2:11" s="4" customFormat="1" ht="22.2" customHeight="1" x14ac:dyDescent="0.3">
      <c r="B41" s="80" t="s">
        <v>137</v>
      </c>
      <c r="C41" s="103" t="s">
        <v>138</v>
      </c>
      <c r="D41" s="103"/>
      <c r="E41" s="103"/>
      <c r="F41" s="103"/>
      <c r="G41" s="112"/>
      <c r="H41" s="125"/>
      <c r="I41" s="62"/>
      <c r="K41" s="62"/>
    </row>
    <row r="42" spans="2:11" s="4" customFormat="1" ht="27.6" customHeight="1" x14ac:dyDescent="0.3">
      <c r="B42" s="80" t="s">
        <v>56</v>
      </c>
      <c r="C42" s="100" t="s">
        <v>146</v>
      </c>
      <c r="D42" s="100"/>
      <c r="E42" s="100"/>
      <c r="F42" s="100"/>
      <c r="G42" s="112"/>
      <c r="H42" s="126"/>
      <c r="I42" s="3"/>
      <c r="K42" s="3"/>
    </row>
    <row r="43" spans="2:11" s="4" customFormat="1" ht="25.8" customHeight="1" x14ac:dyDescent="0.3">
      <c r="B43" s="80" t="s">
        <v>139</v>
      </c>
      <c r="C43" s="100" t="s">
        <v>130</v>
      </c>
      <c r="D43" s="100"/>
      <c r="E43" s="100"/>
      <c r="F43" s="100"/>
      <c r="G43" s="78" t="s">
        <v>131</v>
      </c>
      <c r="H43" s="93">
        <v>0</v>
      </c>
      <c r="I43" s="3"/>
      <c r="K43" s="3"/>
    </row>
    <row r="44" spans="2:11" s="4" customFormat="1" ht="26.4" customHeight="1" x14ac:dyDescent="0.3">
      <c r="B44" s="80" t="s">
        <v>140</v>
      </c>
      <c r="C44" s="100" t="s">
        <v>149</v>
      </c>
      <c r="D44" s="100"/>
      <c r="E44" s="100"/>
      <c r="F44" s="100"/>
      <c r="G44" s="78" t="s">
        <v>148</v>
      </c>
      <c r="H44" s="93">
        <v>0</v>
      </c>
      <c r="I44" s="62"/>
      <c r="K44" s="62"/>
    </row>
    <row r="45" spans="2:11" s="4" customFormat="1" ht="26.4" customHeight="1" x14ac:dyDescent="0.3">
      <c r="B45" s="80" t="s">
        <v>151</v>
      </c>
      <c r="C45" s="100" t="s">
        <v>150</v>
      </c>
      <c r="D45" s="100"/>
      <c r="E45" s="100"/>
      <c r="F45" s="100"/>
      <c r="G45" s="78" t="s">
        <v>131</v>
      </c>
      <c r="H45" s="93">
        <v>0</v>
      </c>
      <c r="I45" s="63"/>
      <c r="K45" s="63"/>
    </row>
    <row r="46" spans="2:11" s="4" customFormat="1" ht="28.8" customHeight="1" x14ac:dyDescent="0.3">
      <c r="B46" s="80" t="s">
        <v>152</v>
      </c>
      <c r="C46" s="100" t="s">
        <v>132</v>
      </c>
      <c r="D46" s="100"/>
      <c r="E46" s="100"/>
      <c r="F46" s="100"/>
      <c r="G46" s="78" t="s">
        <v>45</v>
      </c>
      <c r="H46" s="93">
        <v>0</v>
      </c>
      <c r="I46" s="3"/>
      <c r="K46" s="3"/>
    </row>
    <row r="47" spans="2:11" s="4" customFormat="1" ht="28.8" customHeight="1" x14ac:dyDescent="0.3">
      <c r="B47" s="80" t="s">
        <v>57</v>
      </c>
      <c r="C47" s="100" t="s">
        <v>141</v>
      </c>
      <c r="D47" s="100"/>
      <c r="E47" s="100"/>
      <c r="F47" s="100"/>
      <c r="G47" s="78" t="s">
        <v>48</v>
      </c>
      <c r="H47" s="93">
        <v>0</v>
      </c>
      <c r="I47" s="61"/>
      <c r="K47" s="61"/>
    </row>
    <row r="48" spans="2:11" s="4" customFormat="1" ht="20.100000000000001" customHeight="1" x14ac:dyDescent="0.3">
      <c r="B48" s="80" t="s">
        <v>58</v>
      </c>
      <c r="C48" s="104" t="s">
        <v>133</v>
      </c>
      <c r="D48" s="104"/>
      <c r="E48" s="104"/>
      <c r="F48" s="104"/>
      <c r="G48" s="78" t="s">
        <v>136</v>
      </c>
      <c r="H48" s="93">
        <v>0</v>
      </c>
      <c r="I48" s="3"/>
      <c r="K48" s="3"/>
    </row>
    <row r="49" spans="2:17" s="4" customFormat="1" ht="20.100000000000001" customHeight="1" x14ac:dyDescent="0.3">
      <c r="B49" s="80" t="s">
        <v>59</v>
      </c>
      <c r="C49" s="104" t="s">
        <v>61</v>
      </c>
      <c r="D49" s="104"/>
      <c r="E49" s="104"/>
      <c r="F49" s="104"/>
      <c r="G49" s="78" t="s">
        <v>62</v>
      </c>
      <c r="H49" s="93">
        <v>0</v>
      </c>
      <c r="I49" s="3"/>
      <c r="K49" s="3"/>
    </row>
    <row r="50" spans="2:17" s="4" customFormat="1" ht="20.100000000000001" customHeight="1" x14ac:dyDescent="0.3">
      <c r="B50" s="80" t="s">
        <v>60</v>
      </c>
      <c r="C50" s="104" t="s">
        <v>64</v>
      </c>
      <c r="D50" s="104"/>
      <c r="E50" s="104"/>
      <c r="G50" s="29">
        <v>5000</v>
      </c>
      <c r="H50" s="93">
        <v>0</v>
      </c>
      <c r="I50" s="3"/>
      <c r="K50" s="3"/>
    </row>
    <row r="51" spans="2:17" s="4" customFormat="1" ht="20.100000000000001" customHeight="1" x14ac:dyDescent="0.3">
      <c r="B51" s="3" t="s">
        <v>63</v>
      </c>
      <c r="C51" s="104" t="s">
        <v>65</v>
      </c>
      <c r="D51" s="104"/>
      <c r="E51" s="102"/>
      <c r="F51" s="103"/>
      <c r="H51" s="93">
        <f>SUM('Kalkulator Anak'!J21:'Kalkulator Anak'!T21)</f>
        <v>0</v>
      </c>
      <c r="I51" s="3"/>
      <c r="K51" s="3"/>
    </row>
    <row r="52" spans="2:17" s="3" customFormat="1" ht="27" customHeight="1" x14ac:dyDescent="0.3">
      <c r="B52" s="3" t="s">
        <v>134</v>
      </c>
      <c r="C52" s="100" t="s">
        <v>165</v>
      </c>
      <c r="D52" s="100"/>
      <c r="E52" s="100"/>
      <c r="F52" s="100"/>
      <c r="G52" s="26" t="s">
        <v>129</v>
      </c>
      <c r="H52" s="93" t="str">
        <f>IFERROR(('Kalkulator Insurans Nyawa KWSP'!L5+'Kalkulator Insurans Nyawa KWSP'!L9:L10),"0")</f>
        <v>0</v>
      </c>
    </row>
    <row r="53" spans="2:17" ht="20.100000000000001" customHeight="1" x14ac:dyDescent="0.25">
      <c r="B53" s="80" t="s">
        <v>91</v>
      </c>
      <c r="C53" s="104" t="s">
        <v>93</v>
      </c>
      <c r="D53" s="104"/>
      <c r="E53" s="104"/>
      <c r="G53" s="28" t="s">
        <v>48</v>
      </c>
      <c r="H53" s="94">
        <v>0</v>
      </c>
    </row>
    <row r="54" spans="2:17" ht="20.100000000000001" customHeight="1" x14ac:dyDescent="0.25">
      <c r="B54" s="52" t="s">
        <v>92</v>
      </c>
      <c r="C54" s="104" t="s">
        <v>95</v>
      </c>
      <c r="D54" s="104"/>
      <c r="E54" s="104"/>
      <c r="G54" s="78" t="s">
        <v>48</v>
      </c>
      <c r="H54" s="94">
        <v>0</v>
      </c>
    </row>
    <row r="55" spans="2:17" ht="20.100000000000001" customHeight="1" x14ac:dyDescent="0.25">
      <c r="B55" s="52" t="s">
        <v>94</v>
      </c>
      <c r="C55" s="104" t="s">
        <v>97</v>
      </c>
      <c r="D55" s="104"/>
      <c r="E55" s="104"/>
      <c r="F55" s="104"/>
      <c r="G55" s="78" t="s">
        <v>98</v>
      </c>
      <c r="H55" s="94">
        <v>0</v>
      </c>
    </row>
    <row r="56" spans="2:17" s="4" customFormat="1" ht="27" customHeight="1" x14ac:dyDescent="0.3">
      <c r="B56" s="80" t="s">
        <v>96</v>
      </c>
      <c r="C56" s="100" t="s">
        <v>142</v>
      </c>
      <c r="D56" s="100"/>
      <c r="E56" s="100"/>
      <c r="F56" s="100"/>
      <c r="G56" s="78" t="s">
        <v>45</v>
      </c>
      <c r="H56" s="93">
        <v>0</v>
      </c>
      <c r="I56" s="62"/>
      <c r="K56" s="62"/>
    </row>
    <row r="57" spans="2:17" ht="20.100000000000001" customHeight="1" thickBot="1" x14ac:dyDescent="0.3">
      <c r="B57" s="52" t="s">
        <v>143</v>
      </c>
      <c r="C57" s="101" t="s">
        <v>99</v>
      </c>
      <c r="D57" s="101"/>
      <c r="E57" s="101"/>
      <c r="F57" s="101"/>
      <c r="G57" s="101"/>
      <c r="H57" s="101"/>
      <c r="I57" s="48">
        <f>I35+H36+H37+H38+H39+H40+H43+H46+H47+H48+H49+H50+H51+H52+H44+H53+H54+H55+H56+H45</f>
        <v>9000</v>
      </c>
      <c r="K57" s="80"/>
    </row>
    <row r="58" spans="2:17" ht="20.100000000000001" customHeight="1" thickTop="1" x14ac:dyDescent="0.25">
      <c r="B58" s="52"/>
      <c r="I58" s="80"/>
      <c r="K58" s="80"/>
    </row>
    <row r="59" spans="2:17" ht="20.100000000000001" customHeight="1" thickBot="1" x14ac:dyDescent="0.3">
      <c r="B59" s="110" t="s">
        <v>166</v>
      </c>
      <c r="C59" s="110"/>
      <c r="D59" s="110"/>
      <c r="E59" s="110"/>
      <c r="F59" s="110"/>
      <c r="G59" s="110"/>
      <c r="H59" s="110"/>
      <c r="I59" s="80"/>
      <c r="K59" s="47">
        <f>MAX(0,K31-I57)</f>
        <v>0</v>
      </c>
    </row>
    <row r="60" spans="2:17" ht="20.100000000000001" customHeight="1" thickTop="1" x14ac:dyDescent="0.25">
      <c r="B60" s="37"/>
      <c r="C60" s="37"/>
      <c r="D60" s="37"/>
      <c r="E60" s="37"/>
      <c r="F60" s="37"/>
      <c r="G60" s="37"/>
      <c r="H60" s="37"/>
    </row>
    <row r="61" spans="2:17" ht="20.100000000000001" customHeight="1" x14ac:dyDescent="0.25">
      <c r="B61" s="111" t="s">
        <v>100</v>
      </c>
      <c r="C61" s="111"/>
      <c r="D61" s="111"/>
      <c r="E61" s="111"/>
      <c r="F61" s="111"/>
      <c r="G61" s="111"/>
      <c r="H61" s="111"/>
      <c r="I61" s="111"/>
      <c r="J61" s="111"/>
      <c r="K61" s="111"/>
    </row>
    <row r="62" spans="2:17" ht="20.100000000000001" customHeight="1" thickBot="1" x14ac:dyDescent="0.3"/>
    <row r="63" spans="2:17" s="4" customFormat="1" ht="20.100000000000001" customHeight="1" thickBot="1" x14ac:dyDescent="0.35">
      <c r="B63" s="3" t="s">
        <v>101</v>
      </c>
      <c r="C63" s="4" t="s">
        <v>103</v>
      </c>
      <c r="H63" s="41" t="str">
        <f>_xlfn.IFNA(VLOOKUP(K59,O65:Q76,1),"0")</f>
        <v>0</v>
      </c>
      <c r="I63" s="3"/>
      <c r="K63" s="41" t="str">
        <f>_xlfn.IFNA(VLOOKUP(K59,O65:Q75,2),"0")</f>
        <v>0</v>
      </c>
      <c r="M63" s="76" t="s">
        <v>167</v>
      </c>
      <c r="O63" s="107">
        <v>2021</v>
      </c>
      <c r="P63" s="108"/>
      <c r="Q63" s="109"/>
    </row>
    <row r="64" spans="2:17" s="32" customFormat="1" ht="20.100000000000001" customHeight="1" thickBot="1" x14ac:dyDescent="0.35">
      <c r="B64" s="3" t="s">
        <v>102</v>
      </c>
      <c r="C64" s="32" t="s">
        <v>104</v>
      </c>
      <c r="H64" s="41">
        <f>+K59-H63</f>
        <v>0</v>
      </c>
      <c r="K64" s="41">
        <f>H64*M64</f>
        <v>0</v>
      </c>
      <c r="M64" s="59" t="str">
        <f>_xlfn.IFNA(VLOOKUP(K59,O65:Q75,3),"0.00")</f>
        <v>0.00</v>
      </c>
      <c r="N64" s="79"/>
      <c r="O64" s="107" t="s">
        <v>105</v>
      </c>
      <c r="P64" s="108"/>
      <c r="Q64" s="109"/>
    </row>
    <row r="65" spans="2:17" s="3" customFormat="1" ht="20.100000000000001" customHeight="1" thickBot="1" x14ac:dyDescent="0.35">
      <c r="B65" s="80" t="s">
        <v>107</v>
      </c>
      <c r="C65" s="110" t="s">
        <v>108</v>
      </c>
      <c r="D65" s="110"/>
      <c r="E65" s="110"/>
      <c r="F65" s="110"/>
      <c r="G65" s="110"/>
      <c r="H65" s="80"/>
      <c r="I65" s="80"/>
      <c r="J65" s="80"/>
      <c r="K65" s="45">
        <f>K63+K64</f>
        <v>0</v>
      </c>
      <c r="M65" s="80"/>
      <c r="N65" s="80"/>
      <c r="O65" s="43">
        <v>5000</v>
      </c>
      <c r="P65" s="43">
        <v>0</v>
      </c>
      <c r="Q65" s="44">
        <v>0</v>
      </c>
    </row>
    <row r="66" spans="2:17" ht="20.100000000000001" customHeight="1" thickTop="1" x14ac:dyDescent="0.25">
      <c r="B66" s="42"/>
      <c r="C66" s="42"/>
      <c r="D66" s="42"/>
      <c r="E66" s="42"/>
      <c r="F66" s="42"/>
      <c r="G66" s="42"/>
      <c r="H66" s="42"/>
      <c r="I66" s="42"/>
      <c r="J66" s="42"/>
      <c r="K66" s="42"/>
      <c r="O66" s="38">
        <v>20000</v>
      </c>
      <c r="P66" s="38">
        <v>150</v>
      </c>
      <c r="Q66" s="39">
        <v>0.01</v>
      </c>
    </row>
    <row r="67" spans="2:17" ht="20.100000000000001" customHeight="1" x14ac:dyDescent="0.25">
      <c r="O67" s="38">
        <v>35000</v>
      </c>
      <c r="P67" s="38">
        <v>450</v>
      </c>
      <c r="Q67" s="39">
        <v>0.03</v>
      </c>
    </row>
    <row r="68" spans="2:17" ht="20.100000000000001" customHeight="1" x14ac:dyDescent="0.25">
      <c r="B68" s="111" t="s">
        <v>106</v>
      </c>
      <c r="C68" s="111"/>
      <c r="D68" s="111"/>
      <c r="E68" s="111"/>
      <c r="F68" s="111"/>
      <c r="G68" s="111"/>
      <c r="H68" s="111"/>
      <c r="I68" s="111"/>
      <c r="J68" s="111"/>
      <c r="K68" s="111"/>
      <c r="O68" s="38">
        <v>50000</v>
      </c>
      <c r="P68" s="38">
        <v>1200</v>
      </c>
      <c r="Q68" s="39">
        <v>0.08</v>
      </c>
    </row>
    <row r="69" spans="2:17" ht="20.100000000000001" customHeight="1" x14ac:dyDescent="0.25">
      <c r="O69" s="38">
        <v>70000</v>
      </c>
      <c r="P69" s="38">
        <v>2600</v>
      </c>
      <c r="Q69" s="39">
        <v>0.13</v>
      </c>
    </row>
    <row r="70" spans="2:17" ht="20.100000000000001" customHeight="1" x14ac:dyDescent="0.25">
      <c r="B70" s="3" t="s">
        <v>109</v>
      </c>
      <c r="C70" s="4" t="s">
        <v>110</v>
      </c>
      <c r="D70" s="4"/>
      <c r="E70" s="4"/>
      <c r="F70" s="4"/>
      <c r="G70" s="4"/>
      <c r="H70" s="4"/>
      <c r="J70" s="4"/>
      <c r="K70" s="95">
        <v>0</v>
      </c>
      <c r="O70" s="38">
        <v>100000</v>
      </c>
      <c r="P70" s="38">
        <v>6300</v>
      </c>
      <c r="Q70" s="39">
        <v>0.21</v>
      </c>
    </row>
    <row r="71" spans="2:17" ht="20.100000000000001" customHeight="1" x14ac:dyDescent="0.25">
      <c r="B71" s="3" t="s">
        <v>111</v>
      </c>
      <c r="C71" s="4" t="s">
        <v>112</v>
      </c>
      <c r="D71" s="4"/>
      <c r="E71" s="4"/>
      <c r="F71" s="4"/>
      <c r="G71" s="4"/>
      <c r="H71" s="4"/>
      <c r="J71" s="4"/>
      <c r="K71" s="95">
        <v>0</v>
      </c>
      <c r="O71" s="38">
        <v>250000</v>
      </c>
      <c r="P71" s="38">
        <v>36000</v>
      </c>
      <c r="Q71" s="39">
        <v>0.24</v>
      </c>
    </row>
    <row r="72" spans="2:17" ht="20.100000000000001" customHeight="1" x14ac:dyDescent="0.25">
      <c r="B72" s="3" t="s">
        <v>113</v>
      </c>
      <c r="C72" s="4" t="s">
        <v>114</v>
      </c>
      <c r="D72" s="4"/>
      <c r="E72" s="4"/>
      <c r="F72" s="4"/>
      <c r="G72" s="4"/>
      <c r="H72" s="4"/>
      <c r="J72" s="4"/>
      <c r="K72" s="95">
        <v>0</v>
      </c>
      <c r="O72" s="65">
        <v>400000</v>
      </c>
      <c r="P72" s="38">
        <v>36750</v>
      </c>
      <c r="Q72" s="66">
        <v>0.245</v>
      </c>
    </row>
    <row r="73" spans="2:17" ht="20.100000000000001" customHeight="1" thickBot="1" x14ac:dyDescent="0.3">
      <c r="B73" s="80" t="s">
        <v>115</v>
      </c>
      <c r="C73" s="110" t="s">
        <v>126</v>
      </c>
      <c r="D73" s="110"/>
      <c r="E73" s="110"/>
      <c r="F73" s="110"/>
      <c r="G73" s="110"/>
      <c r="H73" s="4"/>
      <c r="I73" s="80"/>
      <c r="J73" s="4"/>
      <c r="K73" s="46">
        <f>IF(K65-SUM(K70:K72)&gt;=0,K65-SUM(K70:K72),0)</f>
        <v>0</v>
      </c>
      <c r="O73" s="65">
        <v>600000</v>
      </c>
      <c r="P73" s="38">
        <v>50000</v>
      </c>
      <c r="Q73" s="66">
        <v>0.25</v>
      </c>
    </row>
    <row r="74" spans="2:17" ht="20.100000000000001" customHeight="1" thickTop="1" x14ac:dyDescent="0.25">
      <c r="B74" s="3"/>
      <c r="C74" s="4"/>
      <c r="D74" s="4"/>
      <c r="E74" s="4"/>
      <c r="F74" s="4"/>
      <c r="G74" s="4"/>
      <c r="H74" s="4"/>
      <c r="J74" s="4"/>
      <c r="O74" s="65">
        <v>1000000</v>
      </c>
      <c r="P74" s="38">
        <v>104000</v>
      </c>
      <c r="Q74" s="66">
        <v>0.26</v>
      </c>
    </row>
    <row r="75" spans="2:17" ht="45" customHeight="1" x14ac:dyDescent="0.25">
      <c r="B75" s="3"/>
      <c r="C75" s="4"/>
      <c r="D75" s="4"/>
      <c r="E75" s="4"/>
      <c r="F75" s="4"/>
      <c r="G75" s="4"/>
      <c r="H75" s="4"/>
      <c r="J75" s="4"/>
      <c r="O75" s="67">
        <v>2000000</v>
      </c>
      <c r="P75" s="68">
        <v>280000</v>
      </c>
      <c r="Q75" s="66">
        <v>0.28000000000000003</v>
      </c>
    </row>
    <row r="76" spans="2:17" ht="45" customHeight="1" thickBot="1" x14ac:dyDescent="0.3">
      <c r="B76" s="62"/>
      <c r="C76" s="4"/>
      <c r="D76" s="4"/>
      <c r="E76" s="4"/>
      <c r="F76" s="4"/>
      <c r="G76" s="4"/>
      <c r="H76" s="4"/>
      <c r="I76" s="62"/>
      <c r="J76" s="4"/>
      <c r="K76" s="62"/>
      <c r="O76" s="84">
        <v>2000001</v>
      </c>
      <c r="P76" s="64">
        <v>517450</v>
      </c>
      <c r="Q76" s="40">
        <v>0.3</v>
      </c>
    </row>
    <row r="77" spans="2:17" ht="20.100000000000001" customHeight="1" x14ac:dyDescent="0.25">
      <c r="B77" s="111" t="s">
        <v>119</v>
      </c>
      <c r="C77" s="111"/>
      <c r="D77" s="111"/>
      <c r="E77" s="111"/>
      <c r="F77" s="111"/>
      <c r="G77" s="111"/>
      <c r="H77" s="111"/>
      <c r="I77" s="111"/>
      <c r="J77" s="111"/>
      <c r="K77" s="111"/>
    </row>
    <row r="79" spans="2:17" s="4" customFormat="1" ht="20.100000000000001" customHeight="1" x14ac:dyDescent="0.3">
      <c r="B79" s="3" t="s">
        <v>116</v>
      </c>
      <c r="C79" s="4" t="s">
        <v>118</v>
      </c>
      <c r="I79" s="3"/>
      <c r="K79" s="95">
        <v>0</v>
      </c>
    </row>
    <row r="80" spans="2:17" s="4" customFormat="1" ht="20.100000000000001" customHeight="1" x14ac:dyDescent="0.3">
      <c r="B80" s="3" t="s">
        <v>117</v>
      </c>
      <c r="C80" s="4" t="s">
        <v>120</v>
      </c>
      <c r="I80" s="3"/>
      <c r="K80" s="95">
        <v>0</v>
      </c>
    </row>
    <row r="81" spans="2:13" ht="20.100000000000001" customHeight="1" thickBot="1" x14ac:dyDescent="0.3">
      <c r="B81" s="80" t="s">
        <v>121</v>
      </c>
      <c r="C81" s="110" t="s">
        <v>125</v>
      </c>
      <c r="D81" s="110"/>
      <c r="E81" s="110"/>
      <c r="F81" s="110"/>
      <c r="G81" s="110"/>
      <c r="I81" s="80"/>
      <c r="K81" s="82">
        <f>IF(K73&gt;=0,K73-(SUM(K79:K80)), (SUM(K79:K80))-K73)</f>
        <v>0</v>
      </c>
    </row>
    <row r="82" spans="2:13" ht="20.100000000000001" customHeight="1" thickTop="1" x14ac:dyDescent="0.25"/>
    <row r="83" spans="2:13" ht="20.100000000000001" customHeight="1" x14ac:dyDescent="0.25">
      <c r="B83" s="49" t="s">
        <v>122</v>
      </c>
      <c r="C83" s="104" t="s">
        <v>153</v>
      </c>
      <c r="D83" s="104"/>
      <c r="E83" s="104"/>
      <c r="F83" s="104"/>
      <c r="G83" s="104"/>
      <c r="K83" s="95">
        <v>0</v>
      </c>
    </row>
    <row r="84" spans="2:13" ht="20.100000000000001" customHeight="1" x14ac:dyDescent="0.25">
      <c r="M84" s="58"/>
    </row>
    <row r="85" spans="2:13" ht="20.100000000000001" customHeight="1" thickBot="1" x14ac:dyDescent="0.3">
      <c r="B85" s="121" t="s">
        <v>124</v>
      </c>
      <c r="C85" s="121"/>
      <c r="D85" s="121"/>
      <c r="E85" s="121"/>
      <c r="F85" s="121"/>
      <c r="G85" s="121"/>
      <c r="H85" s="121"/>
      <c r="I85" s="121"/>
      <c r="K85" s="83">
        <f>IF(K81&gt;=K83, K81-(SUM(K83:K83)), "("&amp;(SUM(K83:K83))-K81&amp;")")</f>
        <v>0</v>
      </c>
    </row>
    <row r="86" spans="2:13" ht="20.100000000000001" customHeight="1" thickTop="1" x14ac:dyDescent="0.25">
      <c r="B86" s="52"/>
      <c r="I86" s="80"/>
      <c r="K86" s="80"/>
    </row>
    <row r="87" spans="2:13" ht="20.100000000000001" customHeight="1" x14ac:dyDescent="0.25">
      <c r="B87" s="115" t="s">
        <v>128</v>
      </c>
      <c r="C87" s="116"/>
      <c r="D87" s="116"/>
      <c r="E87" s="116"/>
      <c r="F87" s="116"/>
      <c r="G87" s="116"/>
      <c r="H87" s="116"/>
      <c r="I87" s="116"/>
      <c r="J87" s="116"/>
      <c r="K87" s="117"/>
    </row>
    <row r="88" spans="2:13" ht="20.100000000000001" customHeight="1" x14ac:dyDescent="0.25">
      <c r="B88" s="118"/>
      <c r="C88" s="119"/>
      <c r="D88" s="119"/>
      <c r="E88" s="119"/>
      <c r="F88" s="119"/>
      <c r="G88" s="119"/>
      <c r="H88" s="119"/>
      <c r="I88" s="119"/>
      <c r="J88" s="119"/>
      <c r="K88" s="120"/>
    </row>
    <row r="89" spans="2:13" ht="20.100000000000001" customHeight="1" x14ac:dyDescent="0.25">
      <c r="B89" s="1"/>
      <c r="I89" s="1"/>
      <c r="K89" s="1"/>
    </row>
    <row r="93" spans="2:13" ht="20.100000000000001" customHeight="1" x14ac:dyDescent="0.3">
      <c r="I93"/>
    </row>
  </sheetData>
  <sheetProtection algorithmName="SHA-512" hashValue="bNuT1sJUFK1F8HB6Ef8zIuBLUr2owZh7/cXjmM6PD/MxVLnRYC8GKiOCMgPrLYA22yh+BaG4xwxgk7w3TYE+nw==" saltValue="cMA+sbAYliNEY61pbfTNlA==" spinCount="100000" sheet="1"/>
  <mergeCells count="59">
    <mergeCell ref="C53:E53"/>
    <mergeCell ref="C54:E54"/>
    <mergeCell ref="C55:F55"/>
    <mergeCell ref="C83:G83"/>
    <mergeCell ref="H40:H42"/>
    <mergeCell ref="B87:K88"/>
    <mergeCell ref="B85:I85"/>
    <mergeCell ref="B68:K68"/>
    <mergeCell ref="B77:K77"/>
    <mergeCell ref="C73:G73"/>
    <mergeCell ref="C81:G81"/>
    <mergeCell ref="C65:G65"/>
    <mergeCell ref="C21:G21"/>
    <mergeCell ref="B33:K33"/>
    <mergeCell ref="C40:F40"/>
    <mergeCell ref="G40:G42"/>
    <mergeCell ref="B61:K61"/>
    <mergeCell ref="B59:H59"/>
    <mergeCell ref="C43:F43"/>
    <mergeCell ref="C22:G22"/>
    <mergeCell ref="C23:G23"/>
    <mergeCell ref="C25:G25"/>
    <mergeCell ref="C26:G26"/>
    <mergeCell ref="C27:G27"/>
    <mergeCell ref="C28:G28"/>
    <mergeCell ref="C29:G29"/>
    <mergeCell ref="C30:H30"/>
    <mergeCell ref="C51:D51"/>
    <mergeCell ref="D2:G3"/>
    <mergeCell ref="C11:K11"/>
    <mergeCell ref="O63:Q63"/>
    <mergeCell ref="O64:Q64"/>
    <mergeCell ref="C4:K4"/>
    <mergeCell ref="E6:K6"/>
    <mergeCell ref="E7:K7"/>
    <mergeCell ref="E8:K8"/>
    <mergeCell ref="C13:G13"/>
    <mergeCell ref="C14:G14"/>
    <mergeCell ref="C15:G15"/>
    <mergeCell ref="C16:G16"/>
    <mergeCell ref="C19:G19"/>
    <mergeCell ref="C31:G31"/>
    <mergeCell ref="C35:F35"/>
    <mergeCell ref="E9:K9"/>
    <mergeCell ref="C36:F36"/>
    <mergeCell ref="C37:F37"/>
    <mergeCell ref="C46:F46"/>
    <mergeCell ref="C57:H57"/>
    <mergeCell ref="E51:F51"/>
    <mergeCell ref="C47:F47"/>
    <mergeCell ref="C52:F52"/>
    <mergeCell ref="C41:F41"/>
    <mergeCell ref="C44:F44"/>
    <mergeCell ref="C56:F56"/>
    <mergeCell ref="C42:F42"/>
    <mergeCell ref="C45:F45"/>
    <mergeCell ref="C48:F48"/>
    <mergeCell ref="C49:F49"/>
    <mergeCell ref="C50:E50"/>
  </mergeCells>
  <dataValidations count="11">
    <dataValidation type="whole" operator="lessThan" allowBlank="1" showInputMessage="1" showErrorMessage="1" errorTitle="HARAP MAAF" error="Amaun yang di isi adalah melebihi dari amaun yang dibenarkan. Mohon untuk isi semula." sqref="H36 H40:H42 H48" xr:uid="{7D541D58-2DCD-461D-8F43-ED8010E12DDA}">
      <formula1>8001</formula1>
    </dataValidation>
    <dataValidation type="whole" operator="lessThan" allowBlank="1" showInputMessage="1" showErrorMessage="1" errorTitle="HARAP MAAF" error="Amaun yang di isi adalah melebihi dari amaun yang dibenarkan. Mohon untuk isi semula." sqref="H37 H38" xr:uid="{363F2B30-DCE6-4EF0-AD8D-55A0C70F30E5}">
      <formula1>6001</formula1>
    </dataValidation>
    <dataValidation type="whole" operator="lessThan" allowBlank="1" showInputMessage="1" showErrorMessage="1" errorTitle="HARAP MAAF" error="Amaun yang di isi adalah melebihi dari amaun yang dibenarkan. Mohon untuk isi semula." sqref="H39" xr:uid="{0B3CD1C3-01F4-4A2F-851D-700B4D06A614}">
      <formula1>7001</formula1>
    </dataValidation>
    <dataValidation type="whole" operator="lessThan" allowBlank="1" showInputMessage="1" showErrorMessage="1" errorTitle="HARAP MAAF" error="Amaun yang di isi adalah melebihi dari amaun yang dibenarkan. Mohon untuk isi semula." sqref="H43 H45" xr:uid="{05717ABB-4EDA-41A6-B215-B58980E84F5F}">
      <formula1>2501</formula1>
    </dataValidation>
    <dataValidation type="whole" operator="lessThan" allowBlank="1" showInputMessage="1" showErrorMessage="1" errorTitle="HARAP MAAF" error="Amaun yang di isi adalah melebihi dari amaun yang dibenarkan. Mohon untuk isi semula." sqref="H44" xr:uid="{1D1765A2-2F13-4920-879C-6F9CE425414B}">
      <formula1>501</formula1>
    </dataValidation>
    <dataValidation type="whole" operator="lessThan" allowBlank="1" showInputMessage="1" showErrorMessage="1" errorTitle="HARAP MAAF" error="Amaun yang di isi adalah melebihi dari amaun yang dibenarkan. Mohon untuk isi semula." sqref="H46 H56" xr:uid="{CED1C73E-866F-4321-885E-13B11B227F4F}">
      <formula1>1001</formula1>
    </dataValidation>
    <dataValidation type="whole" operator="lessThan" allowBlank="1" showInputMessage="1" showErrorMessage="1" errorTitle="HARAP MAAF" error="Amaun yang di isi adalah melebihi dari amaun yang dibenarkan. Mohon untuk isi semula." sqref="H47 H53 H54" xr:uid="{FAB41834-828D-40D1-9951-A6F5C9F88F99}">
      <formula1>3001</formula1>
    </dataValidation>
    <dataValidation type="whole" operator="lessThan" allowBlank="1" showInputMessage="1" showErrorMessage="1" errorTitle="HARAP MAAF" error="Amaun yang di isi adalah melebihi dari amaun yang dibenarkan. Mohon untuk isi semula." sqref="H49" xr:uid="{C5843BD4-F6BD-4D2E-BF05-4AFFB670299C}">
      <formula1>4001</formula1>
    </dataValidation>
    <dataValidation type="whole" operator="lessThan" allowBlank="1" showInputMessage="1" showErrorMessage="1" errorTitle="HARAP MAAF" error="Amaun yang di isi adalah melebihi dari amaun yang dibenarkan. Mohon untuk isi semula." sqref="H50" xr:uid="{C83BA63B-501D-41B9-A135-547356376C8A}">
      <formula1>5001</formula1>
    </dataValidation>
    <dataValidation type="whole" operator="lessThan" allowBlank="1" showInputMessage="1" showErrorMessage="1" errorTitle="HARAP MAAF" error="Amaun yang di isi adalah melebihi dari amaun yang dibenarkan. Mohon untuk isi semula." sqref="H55" xr:uid="{29CA1E0B-4B4E-4703-B429-755569987CCC}">
      <formula1>251</formula1>
    </dataValidation>
    <dataValidation type="list" allowBlank="1" showInputMessage="1" showErrorMessage="1" sqref="E9:K9" xr:uid="{3DBE33EE-875D-415B-9297-676DD644925A}">
      <formula1>"Bersama atas nama suami, Bersama atas nama isteri, Berasingan, Diri sendiri di mana suami/ isteri tiada pendapatan / tiada punca pendapatan atau ada pendapatan dikecualikan cukai, Diri sendiri (Bujang/ janda/ balu / duda / si mati)"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7" workbookViewId="0">
      <selection activeCell="S17" sqref="S17:S18"/>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32" t="s">
        <v>127</v>
      </c>
      <c r="C2" s="132"/>
      <c r="D2" s="132"/>
      <c r="E2" s="132"/>
      <c r="F2" s="132"/>
      <c r="G2" s="132"/>
      <c r="H2" s="132"/>
      <c r="I2" s="132"/>
      <c r="J2" s="132"/>
      <c r="K2" s="132"/>
      <c r="L2" s="132"/>
      <c r="M2" s="132"/>
      <c r="N2" s="132"/>
      <c r="O2" s="132"/>
      <c r="P2" s="132"/>
      <c r="Q2" s="132"/>
      <c r="R2" s="132"/>
      <c r="S2" s="132"/>
      <c r="T2" s="132"/>
    </row>
    <row r="3" spans="2:20" ht="20.100000000000001" customHeight="1" x14ac:dyDescent="0.3">
      <c r="B3" s="133" t="s">
        <v>66</v>
      </c>
      <c r="C3" s="134"/>
      <c r="D3" s="134"/>
      <c r="E3" s="134"/>
      <c r="F3" s="134"/>
      <c r="G3" s="134"/>
      <c r="H3" s="134"/>
      <c r="I3" s="134"/>
      <c r="J3" s="134"/>
      <c r="L3" s="137" t="s">
        <v>72</v>
      </c>
      <c r="M3" s="137"/>
      <c r="N3" s="137"/>
      <c r="O3" s="137"/>
      <c r="P3" s="137"/>
      <c r="Q3" s="137"/>
      <c r="R3" s="137"/>
      <c r="S3" s="137"/>
      <c r="T3" s="137"/>
    </row>
    <row r="4" spans="2:20" s="30" customFormat="1" ht="20.100000000000001" customHeight="1" x14ac:dyDescent="0.25">
      <c r="B4" s="110" t="s">
        <v>71</v>
      </c>
      <c r="C4" s="110"/>
      <c r="D4" s="110"/>
      <c r="E4" s="110"/>
      <c r="F4" s="110"/>
      <c r="G4" s="110"/>
      <c r="H4" s="110"/>
      <c r="I4" s="110"/>
      <c r="J4" s="110"/>
      <c r="L4" s="110" t="s">
        <v>73</v>
      </c>
      <c r="M4" s="110"/>
      <c r="N4" s="110"/>
      <c r="O4" s="110"/>
      <c r="P4" s="110"/>
      <c r="Q4" s="110"/>
      <c r="R4" s="110"/>
      <c r="S4" s="110"/>
      <c r="T4" s="110"/>
    </row>
    <row r="5" spans="2:20" s="30" customFormat="1" ht="20.100000000000001" customHeight="1" x14ac:dyDescent="0.25">
      <c r="B5" s="135" t="s">
        <v>67</v>
      </c>
      <c r="C5" s="135"/>
      <c r="D5" s="135"/>
      <c r="E5" s="135"/>
      <c r="F5" s="135"/>
      <c r="G5" s="136" t="s">
        <v>68</v>
      </c>
      <c r="H5" s="129"/>
      <c r="I5" s="136" t="s">
        <v>69</v>
      </c>
      <c r="J5" s="136" t="s">
        <v>70</v>
      </c>
      <c r="L5" s="138" t="s">
        <v>67</v>
      </c>
      <c r="M5" s="138"/>
      <c r="N5" s="138"/>
      <c r="O5" s="138"/>
      <c r="P5" s="138"/>
      <c r="Q5" s="138" t="s">
        <v>74</v>
      </c>
      <c r="R5" s="139"/>
      <c r="S5" s="138" t="s">
        <v>69</v>
      </c>
      <c r="T5" s="138" t="s">
        <v>70</v>
      </c>
    </row>
    <row r="6" spans="2:20" s="30" customFormat="1" ht="20.100000000000001" customHeight="1" x14ac:dyDescent="0.25">
      <c r="B6" s="135"/>
      <c r="C6" s="135"/>
      <c r="D6" s="135"/>
      <c r="E6" s="135"/>
      <c r="F6" s="135"/>
      <c r="G6" s="136"/>
      <c r="H6" s="129"/>
      <c r="I6" s="136"/>
      <c r="J6" s="136"/>
      <c r="L6" s="138"/>
      <c r="M6" s="138"/>
      <c r="N6" s="138"/>
      <c r="O6" s="138"/>
      <c r="P6" s="138"/>
      <c r="Q6" s="138"/>
      <c r="R6" s="139"/>
      <c r="S6" s="138"/>
      <c r="T6" s="138"/>
    </row>
    <row r="7" spans="2:20" s="30" customFormat="1" ht="20.100000000000001" customHeight="1" x14ac:dyDescent="0.25">
      <c r="B7" s="135"/>
      <c r="C7" s="135"/>
      <c r="D7" s="135"/>
      <c r="E7" s="135"/>
      <c r="F7" s="135"/>
      <c r="G7" s="136"/>
      <c r="H7" s="129"/>
      <c r="I7" s="136"/>
      <c r="J7" s="136"/>
      <c r="L7" s="138"/>
      <c r="M7" s="138"/>
      <c r="N7" s="138"/>
      <c r="O7" s="138"/>
      <c r="P7" s="138"/>
      <c r="Q7" s="138"/>
      <c r="R7" s="139"/>
      <c r="S7" s="138"/>
      <c r="T7" s="138"/>
    </row>
    <row r="8" spans="2:20" s="30" customFormat="1" ht="20.100000000000001" customHeight="1" x14ac:dyDescent="0.25">
      <c r="B8" s="19" t="s">
        <v>82</v>
      </c>
      <c r="L8" s="130" t="s">
        <v>65</v>
      </c>
      <c r="M8" s="130"/>
      <c r="N8" s="130"/>
      <c r="O8" s="130"/>
      <c r="P8" s="130"/>
    </row>
    <row r="9" spans="2:20" s="30" customFormat="1" ht="20.100000000000001" customHeight="1" x14ac:dyDescent="0.25">
      <c r="B9" s="30" t="s">
        <v>75</v>
      </c>
      <c r="G9" s="31">
        <v>2000</v>
      </c>
      <c r="H9" s="3" t="s">
        <v>81</v>
      </c>
      <c r="I9" s="87">
        <v>0</v>
      </c>
      <c r="J9" s="80">
        <f>G9*I9</f>
        <v>0</v>
      </c>
      <c r="L9" s="100" t="s">
        <v>75</v>
      </c>
      <c r="M9" s="100"/>
      <c r="N9" s="100"/>
      <c r="O9" s="100"/>
      <c r="P9" s="100"/>
      <c r="Q9" s="31">
        <v>1000</v>
      </c>
      <c r="R9" s="3" t="s">
        <v>81</v>
      </c>
      <c r="S9" s="88">
        <v>0</v>
      </c>
      <c r="T9" s="80">
        <f>Q9*S9</f>
        <v>0</v>
      </c>
    </row>
    <row r="10" spans="2:20" s="30" customFormat="1" ht="20.100000000000001" customHeight="1" x14ac:dyDescent="0.25">
      <c r="B10" s="104" t="s">
        <v>76</v>
      </c>
      <c r="C10" s="104"/>
      <c r="D10" s="104"/>
      <c r="E10" s="104"/>
      <c r="F10" s="104"/>
      <c r="G10" s="104"/>
      <c r="H10" s="104"/>
      <c r="I10" s="104"/>
      <c r="L10" s="100" t="s">
        <v>76</v>
      </c>
      <c r="M10" s="100"/>
      <c r="N10" s="100"/>
      <c r="O10" s="100"/>
      <c r="P10" s="100"/>
      <c r="Q10" s="35"/>
      <c r="R10" s="3"/>
      <c r="S10" s="3"/>
      <c r="T10" s="4"/>
    </row>
    <row r="11" spans="2:20" s="30" customFormat="1" ht="20.100000000000001" customHeight="1" x14ac:dyDescent="0.25">
      <c r="B11" s="3" t="s">
        <v>77</v>
      </c>
      <c r="C11" s="4" t="s">
        <v>78</v>
      </c>
      <c r="G11" s="31">
        <v>2000</v>
      </c>
      <c r="H11" s="3" t="s">
        <v>81</v>
      </c>
      <c r="I11" s="87">
        <v>0</v>
      </c>
      <c r="J11" s="52">
        <f>G11*I11</f>
        <v>0</v>
      </c>
      <c r="L11" s="3" t="s">
        <v>77</v>
      </c>
      <c r="M11" s="131" t="s">
        <v>78</v>
      </c>
      <c r="N11" s="131"/>
      <c r="O11" s="131"/>
      <c r="P11" s="131"/>
      <c r="Q11" s="31">
        <v>1000</v>
      </c>
      <c r="R11" s="3" t="s">
        <v>81</v>
      </c>
      <c r="S11" s="88">
        <v>0</v>
      </c>
      <c r="T11" s="80">
        <f>Q11*S11</f>
        <v>0</v>
      </c>
    </row>
    <row r="12" spans="2:20" s="30" customFormat="1" ht="20.100000000000001" customHeight="1" x14ac:dyDescent="0.25">
      <c r="B12" s="3" t="s">
        <v>77</v>
      </c>
      <c r="C12" s="5" t="s">
        <v>79</v>
      </c>
      <c r="G12" s="31">
        <v>8000</v>
      </c>
      <c r="H12" s="3" t="s">
        <v>81</v>
      </c>
      <c r="I12" s="87">
        <v>0</v>
      </c>
      <c r="J12" s="52">
        <f>G12*I12</f>
        <v>0</v>
      </c>
      <c r="L12" s="3" t="s">
        <v>77</v>
      </c>
      <c r="M12" s="104" t="s">
        <v>90</v>
      </c>
      <c r="N12" s="104"/>
      <c r="O12" s="104"/>
      <c r="P12" s="104"/>
      <c r="Q12" s="31">
        <v>4000</v>
      </c>
      <c r="R12" s="3" t="s">
        <v>81</v>
      </c>
      <c r="S12" s="88">
        <v>0</v>
      </c>
      <c r="T12" s="80">
        <f>Q12*S12</f>
        <v>0</v>
      </c>
    </row>
    <row r="13" spans="2:20" s="30" customFormat="1" ht="20.100000000000001" customHeight="1" x14ac:dyDescent="0.25">
      <c r="B13" s="3" t="s">
        <v>77</v>
      </c>
      <c r="C13" s="5" t="s">
        <v>80</v>
      </c>
      <c r="G13" s="31">
        <v>8000</v>
      </c>
      <c r="H13" s="3" t="s">
        <v>81</v>
      </c>
      <c r="I13" s="87">
        <v>0</v>
      </c>
      <c r="J13" s="52">
        <f>G13*I13</f>
        <v>0</v>
      </c>
      <c r="L13" s="3" t="s">
        <v>77</v>
      </c>
      <c r="M13" s="104" t="s">
        <v>89</v>
      </c>
      <c r="N13" s="104"/>
      <c r="O13" s="104"/>
      <c r="P13" s="104"/>
      <c r="Q13" s="31">
        <v>4000</v>
      </c>
      <c r="R13" s="3" t="s">
        <v>81</v>
      </c>
      <c r="S13" s="88">
        <v>0</v>
      </c>
      <c r="T13" s="80">
        <f>Q13*S13</f>
        <v>0</v>
      </c>
    </row>
    <row r="14" spans="2:20" s="30" customFormat="1" ht="20.100000000000001" customHeight="1" thickBot="1" x14ac:dyDescent="0.3">
      <c r="B14" s="110" t="s">
        <v>11</v>
      </c>
      <c r="C14" s="110"/>
      <c r="D14" s="110"/>
      <c r="E14" s="110"/>
      <c r="F14" s="110"/>
      <c r="G14" s="31"/>
      <c r="H14" s="3"/>
      <c r="I14" s="34"/>
      <c r="J14" s="53">
        <f>J9+J11+J12+J13</f>
        <v>0</v>
      </c>
      <c r="L14" s="128" t="s">
        <v>11</v>
      </c>
      <c r="M14" s="128"/>
      <c r="N14" s="128"/>
      <c r="O14" s="128"/>
      <c r="P14" s="128"/>
      <c r="Q14" s="128"/>
      <c r="T14" s="51">
        <f>T9+T11+T12+T13</f>
        <v>0</v>
      </c>
    </row>
    <row r="15" spans="2:20" s="30" customFormat="1" ht="20.100000000000001" customHeight="1" x14ac:dyDescent="0.25">
      <c r="J15" s="52"/>
    </row>
    <row r="16" spans="2:20" s="4" customFormat="1" ht="20.100000000000001" customHeight="1" x14ac:dyDescent="0.3">
      <c r="B16" s="19" t="s">
        <v>83</v>
      </c>
      <c r="L16" s="19" t="s">
        <v>83</v>
      </c>
    </row>
    <row r="17" spans="2:20" s="4" customFormat="1" ht="20.100000000000001" customHeight="1" x14ac:dyDescent="0.3">
      <c r="B17" s="3" t="s">
        <v>77</v>
      </c>
      <c r="C17" s="4" t="s">
        <v>84</v>
      </c>
      <c r="G17" s="31">
        <v>6000</v>
      </c>
      <c r="H17" s="3" t="s">
        <v>81</v>
      </c>
      <c r="I17" s="87">
        <v>0</v>
      </c>
      <c r="J17" s="77">
        <f>G17*I17</f>
        <v>0</v>
      </c>
      <c r="L17" s="3" t="s">
        <v>77</v>
      </c>
      <c r="M17" s="4" t="s">
        <v>88</v>
      </c>
      <c r="Q17" s="31">
        <v>3000</v>
      </c>
      <c r="R17" s="3" t="s">
        <v>81</v>
      </c>
      <c r="S17" s="88">
        <v>0</v>
      </c>
      <c r="T17" s="80">
        <f>Q17*S17</f>
        <v>0</v>
      </c>
    </row>
    <row r="18" spans="2:20" s="4" customFormat="1" ht="20.100000000000001" customHeight="1" x14ac:dyDescent="0.3">
      <c r="B18" s="33" t="s">
        <v>85</v>
      </c>
      <c r="C18" s="4" t="s">
        <v>86</v>
      </c>
      <c r="G18" s="31">
        <v>14000</v>
      </c>
      <c r="H18" s="3" t="s">
        <v>81</v>
      </c>
      <c r="I18" s="87">
        <v>0</v>
      </c>
      <c r="J18" s="55">
        <f>G18*I18</f>
        <v>0</v>
      </c>
      <c r="L18" s="36" t="s">
        <v>85</v>
      </c>
      <c r="M18" s="4" t="s">
        <v>86</v>
      </c>
      <c r="Q18" s="31">
        <v>7000</v>
      </c>
      <c r="R18" s="3" t="s">
        <v>81</v>
      </c>
      <c r="S18" s="88">
        <v>0</v>
      </c>
      <c r="T18" s="80">
        <f>Q18*S18</f>
        <v>0</v>
      </c>
    </row>
    <row r="19" spans="2:20" s="30" customFormat="1" ht="20.100000000000001" customHeight="1" thickBot="1" x14ac:dyDescent="0.3">
      <c r="B19" s="110" t="s">
        <v>11</v>
      </c>
      <c r="C19" s="110"/>
      <c r="D19" s="110"/>
      <c r="E19" s="110"/>
      <c r="F19" s="110"/>
      <c r="J19" s="53">
        <f>J17+J18</f>
        <v>0</v>
      </c>
      <c r="L19" s="101" t="s">
        <v>11</v>
      </c>
      <c r="M19" s="101"/>
      <c r="N19" s="101"/>
      <c r="O19" s="101"/>
      <c r="P19" s="101"/>
      <c r="Q19" s="101"/>
      <c r="T19" s="51">
        <f>T17+T18</f>
        <v>0</v>
      </c>
    </row>
    <row r="20" spans="2:20" s="30" customFormat="1" ht="20.100000000000001" customHeight="1" x14ac:dyDescent="0.25"/>
    <row r="21" spans="2:20" s="30" customFormat="1" ht="20.100000000000001" customHeight="1" thickBot="1" x14ac:dyDescent="0.3">
      <c r="B21" s="110" t="s">
        <v>87</v>
      </c>
      <c r="C21" s="110"/>
      <c r="D21" s="110"/>
      <c r="E21" s="110"/>
      <c r="F21" s="110"/>
      <c r="G21" s="110"/>
      <c r="H21" s="110"/>
      <c r="I21" s="110"/>
      <c r="J21" s="54">
        <f>J14+J19</f>
        <v>0</v>
      </c>
      <c r="L21" s="110" t="s">
        <v>87</v>
      </c>
      <c r="M21" s="110"/>
      <c r="N21" s="110"/>
      <c r="O21" s="110"/>
      <c r="P21" s="110"/>
      <c r="Q21" s="110"/>
      <c r="R21" s="110"/>
      <c r="S21" s="110"/>
      <c r="T21" s="50">
        <f>T14+T19</f>
        <v>0</v>
      </c>
    </row>
    <row r="22" spans="2:20" s="30" customFormat="1" ht="20.100000000000001" customHeight="1" thickTop="1" x14ac:dyDescent="0.25"/>
    <row r="23" spans="2:20" s="30" customFormat="1" ht="20.100000000000001" customHeight="1" x14ac:dyDescent="0.25"/>
    <row r="24" spans="2:20" ht="20.100000000000001" customHeight="1" x14ac:dyDescent="0.3">
      <c r="J24" s="127"/>
      <c r="K24" s="127"/>
      <c r="L24" s="127"/>
      <c r="M24" s="56"/>
      <c r="N24" s="57"/>
    </row>
  </sheetData>
  <sheetProtection algorithmName="SHA-512" hashValue="q6Jq0mZKzivIjsM25UXlTkxx22dLEZAoouN2ZNQgm29pzvrcLlDXEzu3JYZh3biYwzVdcQg4C3pgTeYIMtvqoQ==" saltValue="YHItZuYRfm9cyt6daub7gQ==" spinCount="100000" sheet="1" objects="1" scenarios="1"/>
  <mergeCells count="29">
    <mergeCell ref="B2:T2"/>
    <mergeCell ref="B3:J3"/>
    <mergeCell ref="B5:F7"/>
    <mergeCell ref="G5:G7"/>
    <mergeCell ref="I5:I7"/>
    <mergeCell ref="J5:J7"/>
    <mergeCell ref="L3:T3"/>
    <mergeCell ref="L4:T4"/>
    <mergeCell ref="L5:P7"/>
    <mergeCell ref="Q5:Q7"/>
    <mergeCell ref="S5:S7"/>
    <mergeCell ref="T5:T7"/>
    <mergeCell ref="R5:R7"/>
    <mergeCell ref="B10:I10"/>
    <mergeCell ref="M13:P13"/>
    <mergeCell ref="B19:F19"/>
    <mergeCell ref="B21:I21"/>
    <mergeCell ref="B4:J4"/>
    <mergeCell ref="H5:H7"/>
    <mergeCell ref="L8:P8"/>
    <mergeCell ref="L9:P9"/>
    <mergeCell ref="L10:P10"/>
    <mergeCell ref="M11:P11"/>
    <mergeCell ref="M12:P12"/>
    <mergeCell ref="J24:L24"/>
    <mergeCell ref="L21:S21"/>
    <mergeCell ref="L14:Q14"/>
    <mergeCell ref="L19:Q19"/>
    <mergeCell ref="B14:F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5DC0-931E-42AE-BEDE-56071E9CA329}">
  <dimension ref="B2:L10"/>
  <sheetViews>
    <sheetView showGridLines="0" workbookViewId="0">
      <selection activeCell="J9" sqref="J9:J10"/>
    </sheetView>
  </sheetViews>
  <sheetFormatPr defaultRowHeight="19.95" customHeight="1" x14ac:dyDescent="0.3"/>
  <cols>
    <col min="9" max="9" width="13" customWidth="1"/>
    <col min="10" max="11" width="12.109375" customWidth="1"/>
    <col min="12" max="12" width="15.88671875" customWidth="1"/>
  </cols>
  <sheetData>
    <row r="2" spans="2:12" ht="19.95" customHeight="1" x14ac:dyDescent="0.3">
      <c r="B2" s="140" t="s">
        <v>134</v>
      </c>
      <c r="C2" s="142" t="s">
        <v>154</v>
      </c>
      <c r="D2" s="143"/>
      <c r="E2" s="143"/>
      <c r="F2" s="143"/>
      <c r="G2" s="143"/>
      <c r="H2" s="143"/>
      <c r="I2" s="143"/>
      <c r="J2" s="143"/>
      <c r="K2" s="143"/>
      <c r="L2" s="144"/>
    </row>
    <row r="3" spans="2:12" s="70" customFormat="1" ht="19.95" customHeight="1" x14ac:dyDescent="0.3">
      <c r="B3" s="141"/>
      <c r="C3" s="145"/>
      <c r="D3" s="146"/>
      <c r="E3" s="146"/>
      <c r="F3" s="146"/>
      <c r="G3" s="146"/>
      <c r="H3" s="146"/>
      <c r="I3" s="146"/>
      <c r="J3" s="146"/>
      <c r="K3" s="146"/>
      <c r="L3" s="147"/>
    </row>
    <row r="4" spans="2:12" ht="19.95" customHeight="1" x14ac:dyDescent="0.3">
      <c r="C4" t="s">
        <v>155</v>
      </c>
      <c r="D4" t="s">
        <v>156</v>
      </c>
    </row>
    <row r="5" spans="2:12" ht="22.8" customHeight="1" thickBot="1" x14ac:dyDescent="0.35">
      <c r="D5" s="71" t="s">
        <v>164</v>
      </c>
      <c r="K5" s="72" t="s">
        <v>129</v>
      </c>
      <c r="L5" s="85">
        <v>0</v>
      </c>
    </row>
    <row r="7" spans="2:12" ht="25.8" x14ac:dyDescent="0.3">
      <c r="D7" s="148" t="s">
        <v>157</v>
      </c>
      <c r="E7" s="148"/>
      <c r="F7" s="148"/>
      <c r="G7" s="148"/>
      <c r="H7" s="148"/>
      <c r="I7" s="148"/>
    </row>
    <row r="8" spans="2:12" ht="19.95" customHeight="1" x14ac:dyDescent="0.3">
      <c r="C8" t="s">
        <v>158</v>
      </c>
      <c r="D8" t="s">
        <v>159</v>
      </c>
    </row>
    <row r="9" spans="2:12" s="70" customFormat="1" ht="19.95" customHeight="1" x14ac:dyDescent="0.3">
      <c r="C9" s="73" t="s">
        <v>160</v>
      </c>
      <c r="D9" s="70" t="s">
        <v>161</v>
      </c>
      <c r="I9" s="74" t="s">
        <v>48</v>
      </c>
      <c r="J9" s="86">
        <v>0</v>
      </c>
      <c r="L9" s="149">
        <f>J9+J10</f>
        <v>0</v>
      </c>
    </row>
    <row r="10" spans="2:12" s="70" customFormat="1" ht="19.8" customHeight="1" thickBot="1" x14ac:dyDescent="0.35">
      <c r="C10" s="73" t="s">
        <v>162</v>
      </c>
      <c r="D10" s="70" t="s">
        <v>163</v>
      </c>
      <c r="I10" s="74" t="s">
        <v>62</v>
      </c>
      <c r="J10" s="86">
        <v>0</v>
      </c>
      <c r="L10" s="150"/>
    </row>
  </sheetData>
  <sheetProtection algorithmName="SHA-512" hashValue="UmeI80bc0ZsljysXUqO8RSa3lVnhZOpkIjqmgEqwJllCs6qMZbBdXjvH3kMKQHAREmmTFjS24gDRUenTYSij7Q==" saltValue="QKU/Z0zh2cLSuNPBhogThg==" spinCount="100000" sheet="1" objects="1" scenarios="1"/>
  <mergeCells count="4">
    <mergeCell ref="B2:B3"/>
    <mergeCell ref="C2:L3"/>
    <mergeCell ref="D7:I7"/>
    <mergeCell ref="L9:L10"/>
  </mergeCells>
  <dataValidations count="3">
    <dataValidation type="whole" operator="lessThan" allowBlank="1" showInputMessage="1" showErrorMessage="1" errorTitle="HARAP MAAF" error="Amaun yang di isi adalah melebihi dari amaun yang dibenarkan. Mohon untuk isi semula." sqref="L5" xr:uid="{69E1A37F-C52E-4ED2-A2E3-56198EF5EF9B}">
      <formula1>7001</formula1>
    </dataValidation>
    <dataValidation type="whole" operator="lessThan" allowBlank="1" showInputMessage="1" showErrorMessage="1" errorTitle="HARAP MAAF" error="Amaun yang di isi adalah melebihi dari amaun yang dibenarkan. Mohon untuk isi semula." sqref="J9" xr:uid="{40B73C0D-2A2E-46CC-B993-D5312C86964D}">
      <formula1>3001</formula1>
    </dataValidation>
    <dataValidation type="whole" operator="lessThan" allowBlank="1" showInputMessage="1" showErrorMessage="1" errorTitle="HARAP MAAF" error="Amaun yang di isi adalah melebihi dari amaun yang dibenarkan. Mohon untuk isi semula." sqref="J10" xr:uid="{050B82A3-04DE-45E8-A77E-FA66A910C297}">
      <formula1>4001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Kalkulator Cukai </vt:lpstr>
      <vt:lpstr>Kalkulator Anak</vt:lpstr>
      <vt:lpstr>Kalkulator Insurans Nyawa KWSP</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2024-10-05T02:29:28Z</dcterms:modified>
</cp:coreProperties>
</file>